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75F08FBE-C63F-49B0-8473-C72948FB204A}" xr6:coauthVersionLast="36" xr6:coauthVersionMax="36" xr10:uidLastSave="{00000000-0000-0000-0000-000000000000}"/>
  <bookViews>
    <workbookView xWindow="0" yWindow="0" windowWidth="23040" windowHeight="9060" xr2:uid="{BF2C82A9-A7E5-48B0-9C40-7ED1B1D65367}"/>
  </bookViews>
  <sheets>
    <sheet name=" Agency Impa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E94" i="1" s="1"/>
  <c r="C94" i="1"/>
  <c r="D93" i="1"/>
  <c r="E93" i="1" s="1"/>
  <c r="C93" i="1"/>
  <c r="D92" i="1"/>
  <c r="C92" i="1"/>
  <c r="E92" i="1" s="1"/>
  <c r="E91" i="1"/>
  <c r="D91" i="1"/>
  <c r="C91" i="1"/>
  <c r="D90" i="1"/>
  <c r="C90" i="1"/>
  <c r="E90" i="1" s="1"/>
  <c r="D89" i="1"/>
  <c r="C89" i="1"/>
  <c r="E89" i="1" s="1"/>
  <c r="D88" i="1"/>
  <c r="C88" i="1"/>
  <c r="E88" i="1" s="1"/>
  <c r="D87" i="1"/>
  <c r="C87" i="1"/>
  <c r="E87" i="1" s="1"/>
  <c r="D86" i="1"/>
  <c r="E86" i="1" s="1"/>
  <c r="C86" i="1"/>
  <c r="D85" i="1"/>
  <c r="E85" i="1" s="1"/>
  <c r="C85" i="1"/>
  <c r="D84" i="1"/>
  <c r="C84" i="1"/>
  <c r="E84" i="1" s="1"/>
  <c r="E83" i="1"/>
  <c r="D83" i="1"/>
  <c r="C83" i="1"/>
  <c r="D82" i="1"/>
  <c r="C82" i="1"/>
  <c r="E82" i="1" s="1"/>
  <c r="D81" i="1"/>
  <c r="C81" i="1"/>
  <c r="E81" i="1" s="1"/>
  <c r="D80" i="1"/>
  <c r="C80" i="1"/>
  <c r="E80" i="1" s="1"/>
  <c r="D79" i="1"/>
  <c r="C79" i="1"/>
  <c r="E79" i="1" s="1"/>
  <c r="D78" i="1"/>
  <c r="E78" i="1" s="1"/>
  <c r="C78" i="1"/>
  <c r="D77" i="1"/>
  <c r="E77" i="1" s="1"/>
  <c r="C77" i="1"/>
  <c r="D76" i="1"/>
  <c r="C76" i="1"/>
  <c r="E76" i="1" s="1"/>
  <c r="E75" i="1"/>
  <c r="D75" i="1"/>
  <c r="C75" i="1"/>
  <c r="D74" i="1"/>
  <c r="C74" i="1"/>
  <c r="E74" i="1" s="1"/>
  <c r="D73" i="1"/>
  <c r="C73" i="1"/>
  <c r="E73" i="1" s="1"/>
  <c r="D72" i="1"/>
  <c r="C72" i="1"/>
  <c r="E72" i="1" s="1"/>
  <c r="D71" i="1"/>
  <c r="C71" i="1"/>
  <c r="E71" i="1" s="1"/>
  <c r="D70" i="1"/>
  <c r="E70" i="1" s="1"/>
  <c r="C70" i="1"/>
  <c r="D69" i="1"/>
  <c r="E69" i="1" s="1"/>
  <c r="C69" i="1"/>
  <c r="D68" i="1"/>
  <c r="C68" i="1"/>
  <c r="E68" i="1" s="1"/>
  <c r="E67" i="1"/>
  <c r="D67" i="1"/>
  <c r="C67" i="1"/>
  <c r="D66" i="1"/>
  <c r="C66" i="1"/>
  <c r="E66" i="1" s="1"/>
  <c r="D65" i="1"/>
  <c r="C65" i="1"/>
  <c r="E65" i="1" s="1"/>
  <c r="D64" i="1"/>
  <c r="C64" i="1"/>
  <c r="E64" i="1" s="1"/>
  <c r="D63" i="1"/>
  <c r="C63" i="1"/>
  <c r="E63" i="1" s="1"/>
  <c r="D62" i="1"/>
  <c r="E62" i="1" s="1"/>
  <c r="C62" i="1"/>
  <c r="D61" i="1"/>
  <c r="E61" i="1" s="1"/>
  <c r="C61" i="1"/>
  <c r="D60" i="1"/>
  <c r="C60" i="1"/>
  <c r="E60" i="1" s="1"/>
  <c r="E59" i="1"/>
  <c r="D59" i="1"/>
  <c r="C59" i="1"/>
  <c r="D58" i="1"/>
  <c r="C58" i="1"/>
  <c r="E58" i="1" s="1"/>
  <c r="D57" i="1"/>
  <c r="C57" i="1"/>
  <c r="E57" i="1" s="1"/>
  <c r="D56" i="1"/>
  <c r="C56" i="1"/>
  <c r="E56" i="1" s="1"/>
  <c r="D55" i="1"/>
  <c r="C55" i="1"/>
  <c r="E55" i="1" s="1"/>
  <c r="D54" i="1"/>
  <c r="E54" i="1" s="1"/>
  <c r="C54" i="1"/>
  <c r="D53" i="1"/>
  <c r="E53" i="1" s="1"/>
  <c r="C53" i="1"/>
  <c r="D52" i="1"/>
  <c r="C52" i="1"/>
  <c r="E52" i="1" s="1"/>
  <c r="E51" i="1"/>
  <c r="D51" i="1"/>
  <c r="C51" i="1"/>
  <c r="D50" i="1"/>
  <c r="C50" i="1"/>
  <c r="E50" i="1" s="1"/>
  <c r="D49" i="1"/>
  <c r="C49" i="1"/>
  <c r="E49" i="1" s="1"/>
  <c r="D48" i="1"/>
  <c r="C48" i="1"/>
  <c r="E48" i="1" s="1"/>
  <c r="D47" i="1"/>
  <c r="C47" i="1"/>
  <c r="E47" i="1" s="1"/>
  <c r="D46" i="1"/>
  <c r="E46" i="1" s="1"/>
  <c r="C46" i="1"/>
  <c r="D45" i="1"/>
  <c r="E45" i="1" s="1"/>
  <c r="C45" i="1"/>
  <c r="D44" i="1"/>
  <c r="C44" i="1"/>
  <c r="E44" i="1" s="1"/>
  <c r="E43" i="1"/>
  <c r="D43" i="1"/>
  <c r="C43" i="1"/>
  <c r="D42" i="1"/>
  <c r="C42" i="1"/>
  <c r="E42" i="1" s="1"/>
  <c r="D41" i="1"/>
  <c r="C41" i="1"/>
  <c r="E41" i="1" s="1"/>
  <c r="D40" i="1"/>
  <c r="C40" i="1"/>
  <c r="E40" i="1" s="1"/>
  <c r="D39" i="1"/>
  <c r="C39" i="1"/>
  <c r="E39" i="1" s="1"/>
  <c r="D38" i="1"/>
  <c r="E38" i="1" s="1"/>
  <c r="C38" i="1"/>
  <c r="D37" i="1"/>
  <c r="E37" i="1" s="1"/>
  <c r="C37" i="1"/>
  <c r="D36" i="1"/>
  <c r="C36" i="1"/>
  <c r="E36" i="1" s="1"/>
  <c r="E35" i="1"/>
  <c r="D35" i="1"/>
  <c r="C35" i="1"/>
  <c r="D34" i="1"/>
  <c r="C34" i="1"/>
  <c r="E34" i="1" s="1"/>
  <c r="D33" i="1"/>
  <c r="C33" i="1"/>
  <c r="E33" i="1" s="1"/>
  <c r="D32" i="1"/>
  <c r="C32" i="1"/>
  <c r="E32" i="1" s="1"/>
  <c r="D31" i="1"/>
  <c r="C31" i="1"/>
  <c r="E31" i="1" s="1"/>
  <c r="D30" i="1"/>
  <c r="E30" i="1" s="1"/>
  <c r="C30" i="1"/>
  <c r="D29" i="1"/>
  <c r="E29" i="1" s="1"/>
  <c r="C29" i="1"/>
  <c r="D28" i="1"/>
  <c r="C28" i="1"/>
  <c r="E28" i="1" s="1"/>
  <c r="E27" i="1"/>
  <c r="D27" i="1"/>
  <c r="C27" i="1"/>
  <c r="D26" i="1"/>
  <c r="C26" i="1"/>
  <c r="E26" i="1" s="1"/>
  <c r="D25" i="1"/>
  <c r="C25" i="1"/>
  <c r="E25" i="1" s="1"/>
  <c r="D24" i="1"/>
  <c r="C24" i="1"/>
  <c r="E24" i="1" s="1"/>
  <c r="D23" i="1"/>
  <c r="C23" i="1"/>
  <c r="E23" i="1" s="1"/>
  <c r="D22" i="1"/>
  <c r="E22" i="1" s="1"/>
  <c r="C22" i="1"/>
  <c r="D21" i="1"/>
  <c r="E21" i="1" s="1"/>
  <c r="C21" i="1"/>
  <c r="D20" i="1"/>
  <c r="E20" i="1" s="1"/>
  <c r="D19" i="1"/>
  <c r="E19" i="1" s="1"/>
  <c r="C19" i="1"/>
  <c r="D18" i="1"/>
  <c r="C18" i="1"/>
  <c r="D17" i="1"/>
  <c r="C17" i="1"/>
  <c r="E17" i="1" s="1"/>
  <c r="E16" i="1"/>
  <c r="D16" i="1"/>
  <c r="C16" i="1"/>
  <c r="D15" i="1"/>
  <c r="C15" i="1"/>
  <c r="E15" i="1" s="1"/>
  <c r="D14" i="1"/>
  <c r="C14" i="1"/>
  <c r="E14" i="1" s="1"/>
  <c r="D13" i="1"/>
  <c r="C13" i="1"/>
  <c r="E13" i="1" s="1"/>
  <c r="D12" i="1"/>
  <c r="C12" i="1"/>
  <c r="E12" i="1" s="1"/>
  <c r="D11" i="1"/>
  <c r="E11" i="1" s="1"/>
  <c r="C11" i="1"/>
  <c r="D10" i="1"/>
  <c r="E10" i="1" s="1"/>
  <c r="C10" i="1"/>
  <c r="D9" i="1"/>
  <c r="C9" i="1"/>
  <c r="E9" i="1" s="1"/>
  <c r="E8" i="1"/>
  <c r="D8" i="1"/>
  <c r="D7" i="1"/>
  <c r="E7" i="1" s="1"/>
  <c r="D6" i="1"/>
  <c r="C6" i="1"/>
  <c r="E6" i="1" s="1"/>
  <c r="D5" i="1"/>
  <c r="E5" i="1" s="1"/>
  <c r="C5" i="1"/>
  <c r="D4" i="1"/>
  <c r="E4" i="1" s="1"/>
  <c r="C4" i="1"/>
  <c r="E100" i="1" l="1"/>
  <c r="C100" i="1"/>
</calcChain>
</file>

<file path=xl/sharedStrings.xml><?xml version="1.0" encoding="utf-8"?>
<sst xmlns="http://schemas.openxmlformats.org/spreadsheetml/2006/main" count="201" uniqueCount="201">
  <si>
    <t xml:space="preserve">Service Name: </t>
  </si>
  <si>
    <t>Blanket Bond Utility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</si>
  <si>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</si>
  <si>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</si>
  <si>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</si>
  <si>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</si>
  <si>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</si>
  <si>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</si>
  <si>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</si>
  <si>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</si>
  <si>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</si>
  <si>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</si>
  <si>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IOWA STATE UNIVERSITY</t>
  </si>
  <si>
    <t>620</t>
  </si>
  <si>
    <t>UNIVERSITY OF IOWA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</si>
  <si>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</si>
  <si>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</si>
  <si>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</si>
  <si>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</si>
  <si>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</si>
  <si>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</si>
  <si>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</si>
  <si>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</si>
  <si>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</si>
  <si>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</si>
  <si>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</si>
  <si>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</si>
  <si>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</si>
  <si>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</si>
  <si>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</si>
  <si>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</si>
  <si>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</si>
  <si>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</si>
  <si>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</si>
  <si>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</si>
  <si>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</si>
  <si>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</si>
  <si>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</si>
  <si>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</si>
  <si>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</si>
  <si>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</si>
  <si>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</si>
  <si>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</si>
  <si>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</si>
  <si>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</si>
  <si>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</si>
  <si>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</si>
  <si>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</si>
  <si>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</si>
  <si>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</si>
  <si>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</si>
  <si>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</si>
  <si>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</si>
  <si>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</si>
  <si>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</si>
  <si>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</si>
  <si>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</si>
  <si>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</si>
  <si>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</si>
  <si>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</si>
  <si>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</si>
  <si>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</si>
  <si>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</si>
  <si>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</si>
  <si>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</si>
  <si>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</si>
  <si>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</si>
  <si>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</si>
  <si>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</si>
  <si>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</si>
  <si>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</si>
  <si>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</si>
  <si>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</si>
  <si>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</si>
  <si>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</si>
  <si>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</si>
  <si>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</si>
  <si>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</si>
  <si>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</si>
  <si>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</si>
  <si>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</si>
  <si>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</si>
  <si>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</si>
  <si>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</si>
  <si>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</si>
  <si>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</si>
  <si>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</si>
  <si>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</si>
  <si>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</si>
  <si>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</si>
  <si>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</si>
  <si>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</si>
  <si>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</si>
  <si>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</si>
  <si>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</si>
  <si>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</si>
  <si>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</si>
  <si>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</si>
  <si>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</si>
  <si>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</si>
  <si>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</si>
  <si>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</si>
  <si>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</si>
  <si>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</si>
  <si>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</si>
  <si>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</si>
  <si>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</si>
  <si>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</si>
  <si>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</si>
  <si>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</si>
  <si>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</si>
  <si>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</si>
  <si>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</si>
  <si>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</si>
  <si>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</si>
  <si>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</si>
  <si>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</si>
  <si>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</si>
  <si>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</si>
  <si>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</si>
  <si>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</si>
  <si>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</si>
  <si>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</si>
  <si>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</si>
  <si>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</si>
  <si>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</si>
  <si>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</si>
  <si>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</si>
  <si>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</si>
  <si>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</si>
  <si>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</si>
  <si>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</si>
  <si>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</si>
  <si>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</si>
  <si>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</si>
  <si>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</si>
  <si>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</si>
  <si>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</si>
  <si>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</si>
  <si>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</si>
  <si>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</si>
  <si>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</si>
  <si>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</si>
  <si>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</si>
  <si>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</si>
  <si>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</si>
  <si>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</si>
  <si>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</si>
  <si>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</si>
  <si>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</si>
  <si>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</si>
  <si>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</si>
  <si>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</si>
  <si>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</si>
  <si>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</si>
  <si>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</si>
  <si>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</si>
  <si>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</si>
  <si>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</si>
  <si>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</si>
  <si>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</si>
  <si>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</si>
  <si>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</si>
  <si>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</si>
  <si>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</si>
  <si>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</si>
  <si>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</si>
  <si>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</si>
  <si>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</si>
  <si>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</si>
  <si>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</si>
  <si>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</si>
  <si>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</si>
  <si>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</si>
  <si>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</si>
  <si>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</si>
  <si>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</si>
  <si>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</si>
  <si>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</si>
  <si>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</si>
  <si>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</si>
  <si>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</si>
  <si>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</si>
  <si>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</si>
  <si>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</si>
  <si>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</si>
  <si>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</si>
  <si>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</si>
  <si>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</si>
  <si>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</si>
  <si>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</si>
  <si>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</si>
  <si>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</si>
  <si>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</si>
  <si>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</si>
  <si>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</si>
  <si>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</si>
  <si>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</si>
  <si>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FY2022 - SERVICE: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</si>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</sst>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_(&quot;$&quot;* #,##0.00000_);_(&quot;$&quot;* \(#,##0.00000\);_(&quot;$&quot;* &quot;-&quot;??_);_(@_)"/>
    <numFmt numFmtId="168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Alignment="1">
      <alignment horizontal="center"/>
    </xf>
    <xf numFmtId="167" fontId="1" fillId="0" borderId="0" xfId="2" applyNumberFormat="1" applyFont="1" applyFill="1" applyAlignment="1">
      <alignment horizontal="center"/>
    </xf>
    <xf numFmtId="168" fontId="0" fillId="0" borderId="0" xfId="0" applyNumberFormat="1" applyFill="1" applyAlignment="1">
      <alignment horizontal="right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166" fontId="9" fillId="0" borderId="2" xfId="0" applyNumberFormat="1" applyFont="1" applyFill="1" applyBorder="1" applyAlignment="1">
      <alignment horizontal="center"/>
    </xf>
    <xf numFmtId="168" fontId="0" fillId="0" borderId="2" xfId="0" applyNumberForma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168" fontId="10" fillId="0" borderId="0" xfId="0" applyNumberFormat="1" applyFont="1" applyFill="1" applyAlignment="1">
      <alignment horizontal="right"/>
    </xf>
    <xf numFmtId="0" fontId="6" fillId="0" borderId="0" xfId="5" quotePrefix="1" applyNumberFormat="1" applyFont="1" applyFill="1" applyBorder="1" applyAlignment="1">
      <alignment horizontal="left" wrapText="1"/>
    </xf>
    <xf numFmtId="0" fontId="9" fillId="0" borderId="2" xfId="4" applyNumberFormat="1" applyFont="1" applyBorder="1" applyAlignment="1">
      <alignment horizontal="left"/>
    </xf>
    <xf numFmtId="0" fontId="9" fillId="0" borderId="0" xfId="4" applyNumberFormat="1" applyFont="1" applyBorder="1" applyAlignment="1">
      <alignment horizontal="left"/>
    </xf>
    <xf numFmtId="0" fontId="6" fillId="0" borderId="2" xfId="5" quotePrefix="1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left"/>
    </xf>
    <xf numFmtId="49" fontId="6" fillId="0" borderId="2" xfId="4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left"/>
    </xf>
    <xf numFmtId="0" fontId="0" fillId="0" borderId="0" xfId="0" applyFill="1"/>
    <xf numFmtId="0" fontId="10" fillId="0" borderId="0" xfId="0" applyFont="1" applyFill="1"/>
    <xf numFmtId="0" fontId="14" fillId="0" borderId="0" xfId="0" applyFont="1" applyFill="1"/>
    <xf numFmtId="167" fontId="1" fillId="0" borderId="2" xfId="2" applyNumberFormat="1" applyFont="1" applyFill="1" applyBorder="1" applyAlignment="1">
      <alignment horizontal="center"/>
    </xf>
    <xf numFmtId="0" fontId="8" fillId="0" borderId="0" xfId="0" applyFont="1"/>
    <xf numFmtId="164" fontId="8" fillId="0" borderId="0" xfId="3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3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</cellXfs>
  <cellStyles count="6">
    <cellStyle name="Comma" xfId="1" builtinId="3"/>
    <cellStyle name="Comma 2" xfId="4" xr:uid="{6A5EA564-0BC0-4977-90C7-215057E8AC19}"/>
    <cellStyle name="Currency" xfId="2" builtinId="4"/>
    <cellStyle name="Normal" xfId="0" builtinId="0"/>
    <cellStyle name="Normal_5 qtr fte dept" xfId="3" xr:uid="{7E1DBCFD-BD33-4CB9-B1A8-2B6E003DC04B}"/>
    <cellStyle name="Normal_Combined2" xfId="5" xr:uid="{DE3C5202-570B-41B7-89A7-DDA3D941B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1%20Utility%20Information/CPFSE/Blanket%20Bond/FY21%20CPFSE%20%20Blanket%20Bond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Impact Calculation"/>
      <sheetName val="Tab 6 - Agency impact"/>
    </sheetNames>
    <sheetDataSet>
      <sheetData sheetId="0"/>
      <sheetData sheetId="1"/>
      <sheetData sheetId="2"/>
      <sheetData sheetId="3"/>
      <sheetData sheetId="4">
        <row r="14">
          <cell r="E14">
            <v>0.76821346024972992</v>
          </cell>
        </row>
      </sheetData>
      <sheetData sheetId="5">
        <row r="5">
          <cell r="E5">
            <v>9</v>
          </cell>
        </row>
        <row r="6">
          <cell r="E6">
            <v>85</v>
          </cell>
        </row>
        <row r="7">
          <cell r="E7">
            <v>174</v>
          </cell>
        </row>
        <row r="10">
          <cell r="E10">
            <v>4238</v>
          </cell>
        </row>
        <row r="11">
          <cell r="E11">
            <v>190</v>
          </cell>
        </row>
        <row r="12">
          <cell r="E12">
            <v>133</v>
          </cell>
        </row>
        <row r="13">
          <cell r="E13">
            <v>79</v>
          </cell>
        </row>
        <row r="14">
          <cell r="E14">
            <v>63</v>
          </cell>
        </row>
        <row r="15">
          <cell r="E15">
            <v>248</v>
          </cell>
        </row>
        <row r="16">
          <cell r="E16">
            <v>166</v>
          </cell>
        </row>
        <row r="17">
          <cell r="E17">
            <v>107</v>
          </cell>
        </row>
        <row r="18">
          <cell r="E18">
            <v>112</v>
          </cell>
        </row>
        <row r="19">
          <cell r="E19">
            <v>216</v>
          </cell>
        </row>
        <row r="20">
          <cell r="E20">
            <v>436</v>
          </cell>
        </row>
        <row r="22">
          <cell r="E22">
            <v>0</v>
          </cell>
        </row>
        <row r="23">
          <cell r="E23">
            <v>235</v>
          </cell>
        </row>
        <row r="24">
          <cell r="E24">
            <v>13</v>
          </cell>
        </row>
        <row r="25">
          <cell r="E25">
            <v>98</v>
          </cell>
        </row>
        <row r="26">
          <cell r="E26">
            <v>71</v>
          </cell>
        </row>
        <row r="27">
          <cell r="E27">
            <v>13</v>
          </cell>
        </row>
        <row r="28">
          <cell r="E28">
            <v>31</v>
          </cell>
        </row>
        <row r="29">
          <cell r="E29">
            <v>112</v>
          </cell>
        </row>
        <row r="30">
          <cell r="E30">
            <v>0</v>
          </cell>
        </row>
        <row r="31">
          <cell r="E31">
            <v>48</v>
          </cell>
        </row>
        <row r="32">
          <cell r="E32">
            <v>82</v>
          </cell>
        </row>
        <row r="33">
          <cell r="E33">
            <v>22</v>
          </cell>
        </row>
        <row r="34">
          <cell r="E34">
            <v>110</v>
          </cell>
        </row>
        <row r="35">
          <cell r="E35">
            <v>60</v>
          </cell>
        </row>
        <row r="36">
          <cell r="E36">
            <v>73</v>
          </cell>
        </row>
        <row r="37">
          <cell r="E37">
            <v>48</v>
          </cell>
        </row>
        <row r="38">
          <cell r="E38">
            <v>368</v>
          </cell>
        </row>
        <row r="39">
          <cell r="E39">
            <v>289</v>
          </cell>
        </row>
        <row r="40">
          <cell r="E40">
            <v>499</v>
          </cell>
        </row>
        <row r="41">
          <cell r="E41">
            <v>250</v>
          </cell>
        </row>
        <row r="42">
          <cell r="E42">
            <v>230</v>
          </cell>
        </row>
        <row r="43">
          <cell r="E43">
            <v>93</v>
          </cell>
        </row>
        <row r="44">
          <cell r="E44">
            <v>224</v>
          </cell>
        </row>
        <row r="45">
          <cell r="E45">
            <v>202</v>
          </cell>
        </row>
        <row r="46">
          <cell r="E46">
            <v>85</v>
          </cell>
        </row>
        <row r="47">
          <cell r="E47">
            <v>10</v>
          </cell>
        </row>
        <row r="48">
          <cell r="E48">
            <v>265</v>
          </cell>
        </row>
        <row r="49">
          <cell r="E49">
            <v>122</v>
          </cell>
        </row>
        <row r="50">
          <cell r="E50">
            <v>223</v>
          </cell>
        </row>
        <row r="51">
          <cell r="E51">
            <v>124</v>
          </cell>
        </row>
        <row r="52">
          <cell r="E52">
            <v>463</v>
          </cell>
        </row>
        <row r="53">
          <cell r="E53">
            <v>384</v>
          </cell>
        </row>
        <row r="54">
          <cell r="E54">
            <v>58</v>
          </cell>
        </row>
        <row r="55">
          <cell r="E55">
            <v>97</v>
          </cell>
        </row>
        <row r="56">
          <cell r="E56">
            <v>13</v>
          </cell>
        </row>
        <row r="57">
          <cell r="E57">
            <v>35</v>
          </cell>
        </row>
        <row r="58">
          <cell r="E58">
            <v>667</v>
          </cell>
        </row>
        <row r="59">
          <cell r="E59">
            <v>78</v>
          </cell>
        </row>
        <row r="60">
          <cell r="E60">
            <v>63</v>
          </cell>
        </row>
        <row r="61">
          <cell r="E61">
            <v>163</v>
          </cell>
        </row>
        <row r="62">
          <cell r="E62">
            <v>399</v>
          </cell>
        </row>
        <row r="63">
          <cell r="E63">
            <v>1920</v>
          </cell>
        </row>
        <row r="64">
          <cell r="E64">
            <v>181</v>
          </cell>
        </row>
        <row r="65">
          <cell r="E65">
            <v>132</v>
          </cell>
        </row>
        <row r="66">
          <cell r="E66">
            <v>157</v>
          </cell>
        </row>
        <row r="67">
          <cell r="E67">
            <v>185</v>
          </cell>
        </row>
        <row r="68">
          <cell r="E68">
            <v>651</v>
          </cell>
        </row>
        <row r="69">
          <cell r="E69">
            <v>511</v>
          </cell>
        </row>
        <row r="70">
          <cell r="E70">
            <v>15</v>
          </cell>
        </row>
        <row r="71">
          <cell r="E71">
            <v>281</v>
          </cell>
        </row>
        <row r="72">
          <cell r="E72">
            <v>210</v>
          </cell>
        </row>
        <row r="73">
          <cell r="E73">
            <v>55</v>
          </cell>
        </row>
        <row r="74">
          <cell r="E74">
            <v>1852</v>
          </cell>
        </row>
        <row r="75">
          <cell r="E75">
            <v>36</v>
          </cell>
        </row>
        <row r="76">
          <cell r="E76">
            <v>250</v>
          </cell>
        </row>
        <row r="77">
          <cell r="E77">
            <v>157</v>
          </cell>
        </row>
        <row r="78">
          <cell r="E78">
            <v>18</v>
          </cell>
        </row>
        <row r="79">
          <cell r="E79">
            <v>16</v>
          </cell>
        </row>
        <row r="80">
          <cell r="E80">
            <v>114</v>
          </cell>
        </row>
        <row r="81">
          <cell r="E81">
            <v>49</v>
          </cell>
        </row>
        <row r="82">
          <cell r="E82">
            <v>928</v>
          </cell>
        </row>
        <row r="83">
          <cell r="E83">
            <v>23</v>
          </cell>
        </row>
        <row r="84">
          <cell r="E84">
            <v>85</v>
          </cell>
        </row>
        <row r="85">
          <cell r="E85">
            <v>14</v>
          </cell>
        </row>
        <row r="86">
          <cell r="E86">
            <v>256</v>
          </cell>
        </row>
        <row r="87">
          <cell r="E87">
            <v>85</v>
          </cell>
        </row>
        <row r="88">
          <cell r="E88">
            <v>710</v>
          </cell>
        </row>
        <row r="89">
          <cell r="E89">
            <v>11</v>
          </cell>
        </row>
        <row r="90">
          <cell r="E90">
            <v>895</v>
          </cell>
        </row>
        <row r="91">
          <cell r="E91">
            <v>312</v>
          </cell>
        </row>
        <row r="92">
          <cell r="E92">
            <v>112</v>
          </cell>
        </row>
        <row r="93">
          <cell r="E93">
            <v>31</v>
          </cell>
        </row>
        <row r="94">
          <cell r="E94">
            <v>11</v>
          </cell>
        </row>
        <row r="95">
          <cell r="E95">
            <v>2579</v>
          </cell>
        </row>
        <row r="96">
          <cell r="E96">
            <v>27</v>
          </cell>
        </row>
        <row r="97">
          <cell r="E97">
            <v>0</v>
          </cell>
        </row>
        <row r="98">
          <cell r="E98">
            <v>25</v>
          </cell>
        </row>
        <row r="99">
          <cell r="E99">
            <v>833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6D3C-F1C5-4334-AA94-D94A7A0E2A55}">
  <dimension ref="A1:E101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24.140625" style="36" customWidth="1"/>
    <col min="2" max="2" width="59.85546875" style="37" bestFit="1" customWidth="1"/>
    <col min="3" max="3" width="10" style="38" customWidth="1"/>
    <col min="4" max="4" width="12.7109375" style="38" customWidth="1"/>
    <col min="5" max="5" width="15.85546875" style="38" customWidth="1"/>
    <col min="6" max="16384" width="9.140625" style="38"/>
  </cols>
  <sheetData>
    <row r="1" spans="1:5" ht="16.5" x14ac:dyDescent="0.35">
      <c r="A1" s="42" t="s">
        <v>0</v>
      </c>
      <c r="B1" s="43" t="s">
        <v>1</v>
      </c>
      <c r="C1" s="1"/>
      <c r="D1" s="2"/>
      <c r="E1" s="3"/>
    </row>
    <row r="2" spans="1:5" ht="20.25" customHeight="1" x14ac:dyDescent="0.25">
      <c r="A2" s="44" t="s">
        <v>198</v>
      </c>
      <c r="B2" s="45">
        <v>3903</v>
      </c>
      <c r="C2" s="4"/>
      <c r="D2" s="3"/>
      <c r="E2" s="3"/>
    </row>
    <row r="3" spans="1:5" ht="58.5" customHeight="1" thickBot="1" x14ac:dyDescent="0.3">
      <c r="A3" s="46" t="s">
        <v>199</v>
      </c>
      <c r="B3" s="47" t="s">
        <v>200</v>
      </c>
      <c r="C3" s="5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8" t="s">
        <v>6</v>
      </c>
      <c r="C4" s="9">
        <f>'[1]Impact Calculation'!E5</f>
        <v>9</v>
      </c>
      <c r="D4" s="10">
        <f>+'[1]Tab 5 - Rate'!$E$14</f>
        <v>0.76821346024972992</v>
      </c>
      <c r="E4" s="11">
        <f>ROUND(C4*D4,2)</f>
        <v>6.91</v>
      </c>
    </row>
    <row r="5" spans="1:5" x14ac:dyDescent="0.25">
      <c r="A5" s="7" t="s">
        <v>7</v>
      </c>
      <c r="B5" s="8" t="s">
        <v>8</v>
      </c>
      <c r="C5" s="9">
        <f>'[1]Impact Calculation'!E6</f>
        <v>85</v>
      </c>
      <c r="D5" s="10">
        <f>+'[1]Tab 5 - Rate'!$E$14</f>
        <v>0.76821346024972992</v>
      </c>
      <c r="E5" s="11">
        <f t="shared" ref="E5:E68" si="0">ROUND(C5*D5,2)</f>
        <v>65.3</v>
      </c>
    </row>
    <row r="6" spans="1:5" x14ac:dyDescent="0.25">
      <c r="A6" s="7" t="s">
        <v>9</v>
      </c>
      <c r="B6" s="8" t="s">
        <v>10</v>
      </c>
      <c r="C6" s="9">
        <f>'[1]Impact Calculation'!E7</f>
        <v>174</v>
      </c>
      <c r="D6" s="10">
        <f>+'[1]Tab 5 - Rate'!$E$14</f>
        <v>0.76821346024972992</v>
      </c>
      <c r="E6" s="11">
        <f t="shared" si="0"/>
        <v>133.66999999999999</v>
      </c>
    </row>
    <row r="7" spans="1:5" x14ac:dyDescent="0.25">
      <c r="A7" s="7" t="s">
        <v>11</v>
      </c>
      <c r="B7" s="8" t="s">
        <v>14</v>
      </c>
      <c r="C7" s="9">
        <v>30212</v>
      </c>
      <c r="D7" s="10">
        <f>+'[1]Tab 5 - Rate'!$E$14</f>
        <v>0.76821346024972992</v>
      </c>
      <c r="E7" s="11">
        <f>ROUND(C7*D7,2)</f>
        <v>23209.27</v>
      </c>
    </row>
    <row r="8" spans="1:5" x14ac:dyDescent="0.25">
      <c r="A8" s="7" t="s">
        <v>13</v>
      </c>
      <c r="B8" s="8" t="s">
        <v>12</v>
      </c>
      <c r="C8" s="9">
        <v>16504</v>
      </c>
      <c r="D8" s="10">
        <f>+'[1]Tab 5 - Rate'!$E$14</f>
        <v>0.76821346024972992</v>
      </c>
      <c r="E8" s="11">
        <f>ROUND(C8*D8,2)-0.02</f>
        <v>12678.57</v>
      </c>
    </row>
    <row r="9" spans="1:5" x14ac:dyDescent="0.25">
      <c r="A9" s="12" t="s">
        <v>15</v>
      </c>
      <c r="B9" s="13" t="s">
        <v>16</v>
      </c>
      <c r="C9" s="14">
        <f>'[1]Impact Calculation'!E10</f>
        <v>4238</v>
      </c>
      <c r="D9" s="41">
        <f>+'[1]Tab 5 - Rate'!$E$14</f>
        <v>0.76821346024972992</v>
      </c>
      <c r="E9" s="15">
        <f t="shared" si="0"/>
        <v>3255.69</v>
      </c>
    </row>
    <row r="10" spans="1:5" x14ac:dyDescent="0.25">
      <c r="A10" s="7" t="s">
        <v>17</v>
      </c>
      <c r="B10" s="8" t="s">
        <v>18</v>
      </c>
      <c r="C10" s="9">
        <f>'[1]Impact Calculation'!E11</f>
        <v>190</v>
      </c>
      <c r="D10" s="10">
        <f>+'[1]Tab 5 - Rate'!$E$14</f>
        <v>0.76821346024972992</v>
      </c>
      <c r="E10" s="11">
        <f t="shared" si="0"/>
        <v>145.96</v>
      </c>
    </row>
    <row r="11" spans="1:5" x14ac:dyDescent="0.25">
      <c r="A11" s="7" t="s">
        <v>19</v>
      </c>
      <c r="B11" s="8" t="s">
        <v>20</v>
      </c>
      <c r="C11" s="9">
        <f>'[1]Impact Calculation'!E12</f>
        <v>133</v>
      </c>
      <c r="D11" s="10">
        <f>+'[1]Tab 5 - Rate'!$E$14</f>
        <v>0.76821346024972992</v>
      </c>
      <c r="E11" s="11">
        <f t="shared" si="0"/>
        <v>102.17</v>
      </c>
    </row>
    <row r="12" spans="1:5" x14ac:dyDescent="0.25">
      <c r="A12" s="7" t="s">
        <v>21</v>
      </c>
      <c r="B12" s="8" t="s">
        <v>22</v>
      </c>
      <c r="C12" s="9">
        <f>'[1]Impact Calculation'!E13</f>
        <v>79</v>
      </c>
      <c r="D12" s="10">
        <f>+'[1]Tab 5 - Rate'!$E$14</f>
        <v>0.76821346024972992</v>
      </c>
      <c r="E12" s="11">
        <f t="shared" si="0"/>
        <v>60.69</v>
      </c>
    </row>
    <row r="13" spans="1:5" x14ac:dyDescent="0.25">
      <c r="A13" s="7" t="s">
        <v>23</v>
      </c>
      <c r="B13" s="8" t="s">
        <v>24</v>
      </c>
      <c r="C13" s="9">
        <f>'[1]Impact Calculation'!E14</f>
        <v>63</v>
      </c>
      <c r="D13" s="10">
        <f>+'[1]Tab 5 - Rate'!$E$14</f>
        <v>0.76821346024972992</v>
      </c>
      <c r="E13" s="11">
        <f t="shared" si="0"/>
        <v>48.4</v>
      </c>
    </row>
    <row r="14" spans="1:5" x14ac:dyDescent="0.25">
      <c r="A14" s="7" t="s">
        <v>25</v>
      </c>
      <c r="B14" s="8" t="s">
        <v>26</v>
      </c>
      <c r="C14" s="9">
        <f>'[1]Impact Calculation'!E15</f>
        <v>248</v>
      </c>
      <c r="D14" s="10">
        <f>+'[1]Tab 5 - Rate'!$E$14</f>
        <v>0.76821346024972992</v>
      </c>
      <c r="E14" s="11">
        <f t="shared" si="0"/>
        <v>190.52</v>
      </c>
    </row>
    <row r="15" spans="1:5" x14ac:dyDescent="0.25">
      <c r="A15" s="7" t="s">
        <v>27</v>
      </c>
      <c r="B15" s="8" t="s">
        <v>28</v>
      </c>
      <c r="C15" s="9">
        <f>'[1]Impact Calculation'!E16</f>
        <v>166</v>
      </c>
      <c r="D15" s="10">
        <f>+'[1]Tab 5 - Rate'!$E$14</f>
        <v>0.76821346024972992</v>
      </c>
      <c r="E15" s="11">
        <f t="shared" si="0"/>
        <v>127.52</v>
      </c>
    </row>
    <row r="16" spans="1:5" x14ac:dyDescent="0.25">
      <c r="A16" s="7" t="s">
        <v>29</v>
      </c>
      <c r="B16" s="8" t="s">
        <v>30</v>
      </c>
      <c r="C16" s="9">
        <f>'[1]Impact Calculation'!E17</f>
        <v>107</v>
      </c>
      <c r="D16" s="10">
        <f>+'[1]Tab 5 - Rate'!$E$14</f>
        <v>0.76821346024972992</v>
      </c>
      <c r="E16" s="11">
        <f t="shared" si="0"/>
        <v>82.2</v>
      </c>
    </row>
    <row r="17" spans="1:5" x14ac:dyDescent="0.25">
      <c r="A17" s="12" t="s">
        <v>31</v>
      </c>
      <c r="B17" s="13" t="s">
        <v>32</v>
      </c>
      <c r="C17" s="14">
        <f>'[1]Impact Calculation'!E18</f>
        <v>112</v>
      </c>
      <c r="D17" s="41">
        <f>+'[1]Tab 5 - Rate'!$E$14</f>
        <v>0.76821346024972992</v>
      </c>
      <c r="E17" s="15">
        <f t="shared" si="0"/>
        <v>86.04</v>
      </c>
    </row>
    <row r="18" spans="1:5" x14ac:dyDescent="0.25">
      <c r="A18" s="16" t="s">
        <v>33</v>
      </c>
      <c r="B18" s="8" t="s">
        <v>34</v>
      </c>
      <c r="C18" s="9">
        <f>'[1]Impact Calculation'!E19</f>
        <v>216</v>
      </c>
      <c r="D18" s="10">
        <f>+'[1]Tab 5 - Rate'!$E$14</f>
        <v>0.76821346024972992</v>
      </c>
      <c r="E18" s="11">
        <f>ROUND(C18*D18,2)+0.06</f>
        <v>165.99</v>
      </c>
    </row>
    <row r="19" spans="1:5" x14ac:dyDescent="0.25">
      <c r="A19" s="17" t="s">
        <v>35</v>
      </c>
      <c r="B19" s="8" t="s">
        <v>36</v>
      </c>
      <c r="C19" s="9">
        <f>'[1]Impact Calculation'!E20</f>
        <v>436</v>
      </c>
      <c r="D19" s="10">
        <f>+'[1]Tab 5 - Rate'!$E$14</f>
        <v>0.76821346024972992</v>
      </c>
      <c r="E19" s="11">
        <f t="shared" si="0"/>
        <v>334.94</v>
      </c>
    </row>
    <row r="20" spans="1:5" x14ac:dyDescent="0.25">
      <c r="A20" s="7" t="s">
        <v>37</v>
      </c>
      <c r="B20" s="8" t="s">
        <v>38</v>
      </c>
      <c r="C20" s="9">
        <v>0</v>
      </c>
      <c r="D20" s="10">
        <f>+'[1]Tab 5 - Rate'!$E$14</f>
        <v>0.76821346024972992</v>
      </c>
      <c r="E20" s="11">
        <f t="shared" si="0"/>
        <v>0</v>
      </c>
    </row>
    <row r="21" spans="1:5" x14ac:dyDescent="0.25">
      <c r="A21" s="7" t="s">
        <v>39</v>
      </c>
      <c r="B21" s="8" t="s">
        <v>40</v>
      </c>
      <c r="C21" s="9">
        <f>'[1]Impact Calculation'!E22</f>
        <v>0</v>
      </c>
      <c r="D21" s="10">
        <f>+'[1]Tab 5 - Rate'!$E$14</f>
        <v>0.76821346024972992</v>
      </c>
      <c r="E21" s="11">
        <f t="shared" si="0"/>
        <v>0</v>
      </c>
    </row>
    <row r="22" spans="1:5" x14ac:dyDescent="0.25">
      <c r="A22" s="7" t="s">
        <v>41</v>
      </c>
      <c r="B22" s="8" t="s">
        <v>42</v>
      </c>
      <c r="C22" s="9">
        <f>'[1]Impact Calculation'!E23</f>
        <v>235</v>
      </c>
      <c r="D22" s="10">
        <f>+'[1]Tab 5 - Rate'!$E$14</f>
        <v>0.76821346024972992</v>
      </c>
      <c r="E22" s="18">
        <f t="shared" si="0"/>
        <v>180.53</v>
      </c>
    </row>
    <row r="23" spans="1:5" s="39" customFormat="1" x14ac:dyDescent="0.25">
      <c r="A23" s="7" t="s">
        <v>43</v>
      </c>
      <c r="B23" s="8" t="s">
        <v>44</v>
      </c>
      <c r="C23" s="9">
        <f>'[1]Impact Calculation'!E24</f>
        <v>13</v>
      </c>
      <c r="D23" s="10">
        <f>+'[1]Tab 5 - Rate'!$E$14</f>
        <v>0.76821346024972992</v>
      </c>
      <c r="E23" s="11">
        <f t="shared" si="0"/>
        <v>9.99</v>
      </c>
    </row>
    <row r="24" spans="1:5" x14ac:dyDescent="0.25">
      <c r="A24" s="7" t="s">
        <v>45</v>
      </c>
      <c r="B24" s="19" t="s">
        <v>46</v>
      </c>
      <c r="C24" s="9">
        <f>'[1]Impact Calculation'!E25</f>
        <v>98</v>
      </c>
      <c r="D24" s="10">
        <f>+'[1]Tab 5 - Rate'!$E$14</f>
        <v>0.76821346024972992</v>
      </c>
      <c r="E24" s="11">
        <f t="shared" si="0"/>
        <v>75.28</v>
      </c>
    </row>
    <row r="25" spans="1:5" x14ac:dyDescent="0.25">
      <c r="A25" s="7" t="s">
        <v>47</v>
      </c>
      <c r="B25" s="19" t="s">
        <v>48</v>
      </c>
      <c r="C25" s="9">
        <f>'[1]Impact Calculation'!E26</f>
        <v>71</v>
      </c>
      <c r="D25" s="10">
        <f>+'[1]Tab 5 - Rate'!$E$14</f>
        <v>0.76821346024972992</v>
      </c>
      <c r="E25" s="11">
        <f t="shared" si="0"/>
        <v>54.54</v>
      </c>
    </row>
    <row r="26" spans="1:5" x14ac:dyDescent="0.25">
      <c r="A26" s="7" t="s">
        <v>49</v>
      </c>
      <c r="B26" s="19" t="s">
        <v>50</v>
      </c>
      <c r="C26" s="9">
        <f>'[1]Impact Calculation'!E27</f>
        <v>13</v>
      </c>
      <c r="D26" s="10">
        <f>+'[1]Tab 5 - Rate'!$E$14</f>
        <v>0.76821346024972992</v>
      </c>
      <c r="E26" s="11">
        <f t="shared" si="0"/>
        <v>9.99</v>
      </c>
    </row>
    <row r="27" spans="1:5" x14ac:dyDescent="0.25">
      <c r="A27" s="7" t="s">
        <v>51</v>
      </c>
      <c r="B27" s="8" t="s">
        <v>52</v>
      </c>
      <c r="C27" s="9">
        <f>'[1]Impact Calculation'!E28</f>
        <v>31</v>
      </c>
      <c r="D27" s="10">
        <f>+'[1]Tab 5 - Rate'!$E$14</f>
        <v>0.76821346024972992</v>
      </c>
      <c r="E27" s="11">
        <f t="shared" si="0"/>
        <v>23.81</v>
      </c>
    </row>
    <row r="28" spans="1:5" x14ac:dyDescent="0.25">
      <c r="A28" s="12" t="s">
        <v>53</v>
      </c>
      <c r="B28" s="20" t="s">
        <v>54</v>
      </c>
      <c r="C28" s="14">
        <f>'[1]Impact Calculation'!E29</f>
        <v>112</v>
      </c>
      <c r="D28" s="41">
        <f>+'[1]Tab 5 - Rate'!$E$14</f>
        <v>0.76821346024972992</v>
      </c>
      <c r="E28" s="15">
        <f t="shared" si="0"/>
        <v>86.04</v>
      </c>
    </row>
    <row r="29" spans="1:5" x14ac:dyDescent="0.25">
      <c r="A29" s="7" t="s">
        <v>55</v>
      </c>
      <c r="B29" s="21" t="s">
        <v>56</v>
      </c>
      <c r="C29" s="9">
        <f>'[1]Impact Calculation'!E30</f>
        <v>0</v>
      </c>
      <c r="D29" s="10">
        <f>+'[1]Tab 5 - Rate'!$E$14</f>
        <v>0.76821346024972992</v>
      </c>
      <c r="E29" s="11">
        <f t="shared" si="0"/>
        <v>0</v>
      </c>
    </row>
    <row r="30" spans="1:5" x14ac:dyDescent="0.25">
      <c r="A30" s="7" t="s">
        <v>57</v>
      </c>
      <c r="B30" s="8" t="s">
        <v>58</v>
      </c>
      <c r="C30" s="9">
        <f>'[1]Impact Calculation'!E31</f>
        <v>48</v>
      </c>
      <c r="D30" s="10">
        <f>+'[1]Tab 5 - Rate'!$E$14</f>
        <v>0.76821346024972992</v>
      </c>
      <c r="E30" s="11">
        <f t="shared" si="0"/>
        <v>36.869999999999997</v>
      </c>
    </row>
    <row r="31" spans="1:5" x14ac:dyDescent="0.25">
      <c r="A31" s="7" t="s">
        <v>59</v>
      </c>
      <c r="B31" s="19" t="s">
        <v>60</v>
      </c>
      <c r="C31" s="9">
        <f>'[1]Impact Calculation'!E32</f>
        <v>82</v>
      </c>
      <c r="D31" s="10">
        <f>+'[1]Tab 5 - Rate'!$E$14</f>
        <v>0.76821346024972992</v>
      </c>
      <c r="E31" s="11">
        <f t="shared" si="0"/>
        <v>62.99</v>
      </c>
    </row>
    <row r="32" spans="1:5" x14ac:dyDescent="0.25">
      <c r="A32" s="7" t="s">
        <v>61</v>
      </c>
      <c r="B32" s="19" t="s">
        <v>62</v>
      </c>
      <c r="C32" s="9">
        <f>'[1]Impact Calculation'!E33</f>
        <v>22</v>
      </c>
      <c r="D32" s="10">
        <f>+'[1]Tab 5 - Rate'!$E$14</f>
        <v>0.76821346024972992</v>
      </c>
      <c r="E32" s="11">
        <f t="shared" si="0"/>
        <v>16.899999999999999</v>
      </c>
    </row>
    <row r="33" spans="1:5" x14ac:dyDescent="0.25">
      <c r="A33" s="7" t="s">
        <v>63</v>
      </c>
      <c r="B33" s="19" t="s">
        <v>64</v>
      </c>
      <c r="C33" s="9">
        <f>'[1]Impact Calculation'!E34</f>
        <v>110</v>
      </c>
      <c r="D33" s="10">
        <f>+'[1]Tab 5 - Rate'!$E$14</f>
        <v>0.76821346024972992</v>
      </c>
      <c r="E33" s="11">
        <f t="shared" si="0"/>
        <v>84.5</v>
      </c>
    </row>
    <row r="34" spans="1:5" x14ac:dyDescent="0.25">
      <c r="A34" s="7" t="s">
        <v>65</v>
      </c>
      <c r="B34" s="19" t="s">
        <v>66</v>
      </c>
      <c r="C34" s="9">
        <f>'[1]Impact Calculation'!E35</f>
        <v>60</v>
      </c>
      <c r="D34" s="10">
        <f>+'[1]Tab 5 - Rate'!$E$14</f>
        <v>0.76821346024972992</v>
      </c>
      <c r="E34" s="11">
        <f t="shared" si="0"/>
        <v>46.09</v>
      </c>
    </row>
    <row r="35" spans="1:5" x14ac:dyDescent="0.25">
      <c r="A35" s="12" t="s">
        <v>67</v>
      </c>
      <c r="B35" s="22" t="s">
        <v>68</v>
      </c>
      <c r="C35" s="14">
        <f>'[1]Impact Calculation'!E36</f>
        <v>73</v>
      </c>
      <c r="D35" s="41">
        <f>+'[1]Tab 5 - Rate'!$E$14</f>
        <v>0.76821346024972992</v>
      </c>
      <c r="E35" s="15">
        <f t="shared" si="0"/>
        <v>56.08</v>
      </c>
    </row>
    <row r="36" spans="1:5" x14ac:dyDescent="0.25">
      <c r="A36" s="7" t="s">
        <v>69</v>
      </c>
      <c r="B36" s="8" t="s">
        <v>70</v>
      </c>
      <c r="C36" s="9">
        <f>'[1]Impact Calculation'!E37</f>
        <v>48</v>
      </c>
      <c r="D36" s="10">
        <f>+'[1]Tab 5 - Rate'!$E$14</f>
        <v>0.76821346024972992</v>
      </c>
      <c r="E36" s="11">
        <f t="shared" si="0"/>
        <v>36.869999999999997</v>
      </c>
    </row>
    <row r="37" spans="1:5" x14ac:dyDescent="0.25">
      <c r="A37" s="7" t="s">
        <v>71</v>
      </c>
      <c r="B37" s="8" t="s">
        <v>72</v>
      </c>
      <c r="C37" s="9">
        <f>'[1]Impact Calculation'!E38</f>
        <v>368</v>
      </c>
      <c r="D37" s="10">
        <f>+'[1]Tab 5 - Rate'!$E$14</f>
        <v>0.76821346024972992</v>
      </c>
      <c r="E37" s="11">
        <f t="shared" si="0"/>
        <v>282.7</v>
      </c>
    </row>
    <row r="38" spans="1:5" x14ac:dyDescent="0.25">
      <c r="A38" s="7" t="s">
        <v>73</v>
      </c>
      <c r="B38" s="8" t="s">
        <v>74</v>
      </c>
      <c r="C38" s="9">
        <f>'[1]Impact Calculation'!E39</f>
        <v>289</v>
      </c>
      <c r="D38" s="10">
        <f>+'[1]Tab 5 - Rate'!$E$14</f>
        <v>0.76821346024972992</v>
      </c>
      <c r="E38" s="11">
        <f t="shared" si="0"/>
        <v>222.01</v>
      </c>
    </row>
    <row r="39" spans="1:5" x14ac:dyDescent="0.25">
      <c r="A39" s="7" t="s">
        <v>75</v>
      </c>
      <c r="B39" s="8" t="s">
        <v>76</v>
      </c>
      <c r="C39" s="9">
        <f>'[1]Impact Calculation'!E40</f>
        <v>499</v>
      </c>
      <c r="D39" s="10">
        <f>+'[1]Tab 5 - Rate'!$E$14</f>
        <v>0.76821346024972992</v>
      </c>
      <c r="E39" s="11">
        <f t="shared" si="0"/>
        <v>383.34</v>
      </c>
    </row>
    <row r="40" spans="1:5" x14ac:dyDescent="0.25">
      <c r="A40" s="7" t="s">
        <v>77</v>
      </c>
      <c r="B40" s="8" t="s">
        <v>78</v>
      </c>
      <c r="C40" s="9">
        <f>'[1]Impact Calculation'!E41</f>
        <v>250</v>
      </c>
      <c r="D40" s="10">
        <f>+'[1]Tab 5 - Rate'!$E$14</f>
        <v>0.76821346024972992</v>
      </c>
      <c r="E40" s="11">
        <f t="shared" si="0"/>
        <v>192.05</v>
      </c>
    </row>
    <row r="41" spans="1:5" x14ac:dyDescent="0.25">
      <c r="A41" s="7" t="s">
        <v>79</v>
      </c>
      <c r="B41" s="8" t="s">
        <v>80</v>
      </c>
      <c r="C41" s="9">
        <f>'[1]Impact Calculation'!E42</f>
        <v>230</v>
      </c>
      <c r="D41" s="10">
        <f>+'[1]Tab 5 - Rate'!$E$14</f>
        <v>0.76821346024972992</v>
      </c>
      <c r="E41" s="11">
        <f t="shared" si="0"/>
        <v>176.69</v>
      </c>
    </row>
    <row r="42" spans="1:5" x14ac:dyDescent="0.25">
      <c r="A42" s="7" t="s">
        <v>81</v>
      </c>
      <c r="B42" s="8" t="s">
        <v>82</v>
      </c>
      <c r="C42" s="9">
        <f>'[1]Impact Calculation'!E43</f>
        <v>93</v>
      </c>
      <c r="D42" s="10">
        <f>+'[1]Tab 5 - Rate'!$E$14</f>
        <v>0.76821346024972992</v>
      </c>
      <c r="E42" s="11">
        <f t="shared" si="0"/>
        <v>71.44</v>
      </c>
    </row>
    <row r="43" spans="1:5" x14ac:dyDescent="0.25">
      <c r="A43" s="7" t="s">
        <v>83</v>
      </c>
      <c r="B43" s="8" t="s">
        <v>84</v>
      </c>
      <c r="C43" s="9">
        <f>'[1]Impact Calculation'!E44</f>
        <v>224</v>
      </c>
      <c r="D43" s="10">
        <f>+'[1]Tab 5 - Rate'!$E$14</f>
        <v>0.76821346024972992</v>
      </c>
      <c r="E43" s="11">
        <f t="shared" si="0"/>
        <v>172.08</v>
      </c>
    </row>
    <row r="44" spans="1:5" x14ac:dyDescent="0.25">
      <c r="A44" s="7" t="s">
        <v>85</v>
      </c>
      <c r="B44" s="8" t="s">
        <v>86</v>
      </c>
      <c r="C44" s="9">
        <f>'[1]Impact Calculation'!E45</f>
        <v>202</v>
      </c>
      <c r="D44" s="10">
        <f>+'[1]Tab 5 - Rate'!$E$14</f>
        <v>0.76821346024972992</v>
      </c>
      <c r="E44" s="11">
        <f t="shared" si="0"/>
        <v>155.18</v>
      </c>
    </row>
    <row r="45" spans="1:5" x14ac:dyDescent="0.25">
      <c r="A45" s="7" t="s">
        <v>87</v>
      </c>
      <c r="B45" s="8" t="s">
        <v>88</v>
      </c>
      <c r="C45" s="9">
        <f>'[1]Impact Calculation'!E46</f>
        <v>85</v>
      </c>
      <c r="D45" s="10">
        <f>+'[1]Tab 5 - Rate'!$E$14</f>
        <v>0.76821346024972992</v>
      </c>
      <c r="E45" s="11">
        <f t="shared" si="0"/>
        <v>65.3</v>
      </c>
    </row>
    <row r="46" spans="1:5" x14ac:dyDescent="0.25">
      <c r="A46" s="7" t="s">
        <v>89</v>
      </c>
      <c r="B46" s="8" t="s">
        <v>90</v>
      </c>
      <c r="C46" s="9">
        <f>'[1]Impact Calculation'!E47</f>
        <v>10</v>
      </c>
      <c r="D46" s="10">
        <f>+'[1]Tab 5 - Rate'!$E$14</f>
        <v>0.76821346024972992</v>
      </c>
      <c r="E46" s="11">
        <f t="shared" si="0"/>
        <v>7.68</v>
      </c>
    </row>
    <row r="47" spans="1:5" x14ac:dyDescent="0.25">
      <c r="A47" s="12" t="s">
        <v>91</v>
      </c>
      <c r="B47" s="13" t="s">
        <v>92</v>
      </c>
      <c r="C47" s="14">
        <f>'[1]Impact Calculation'!E48</f>
        <v>265</v>
      </c>
      <c r="D47" s="41">
        <f>+'[1]Tab 5 - Rate'!$E$14</f>
        <v>0.76821346024972992</v>
      </c>
      <c r="E47" s="15">
        <f t="shared" si="0"/>
        <v>203.58</v>
      </c>
    </row>
    <row r="48" spans="1:5" x14ac:dyDescent="0.25">
      <c r="A48" s="16" t="s">
        <v>93</v>
      </c>
      <c r="B48" s="8" t="s">
        <v>94</v>
      </c>
      <c r="C48" s="9">
        <f>'[1]Impact Calculation'!E49</f>
        <v>122</v>
      </c>
      <c r="D48" s="10">
        <f>+'[1]Tab 5 - Rate'!$E$14</f>
        <v>0.76821346024972992</v>
      </c>
      <c r="E48" s="11">
        <f t="shared" si="0"/>
        <v>93.72</v>
      </c>
    </row>
    <row r="49" spans="1:5" x14ac:dyDescent="0.25">
      <c r="A49" s="16" t="s">
        <v>95</v>
      </c>
      <c r="B49" s="8" t="s">
        <v>96</v>
      </c>
      <c r="C49" s="9">
        <f>'[1]Impact Calculation'!E50</f>
        <v>223</v>
      </c>
      <c r="D49" s="10">
        <f>+'[1]Tab 5 - Rate'!$E$14</f>
        <v>0.76821346024972992</v>
      </c>
      <c r="E49" s="11">
        <f t="shared" si="0"/>
        <v>171.31</v>
      </c>
    </row>
    <row r="50" spans="1:5" x14ac:dyDescent="0.25">
      <c r="A50" s="7" t="s">
        <v>97</v>
      </c>
      <c r="B50" s="8" t="s">
        <v>98</v>
      </c>
      <c r="C50" s="9">
        <f>'[1]Impact Calculation'!E51</f>
        <v>124</v>
      </c>
      <c r="D50" s="10">
        <f>+'[1]Tab 5 - Rate'!$E$14</f>
        <v>0.76821346024972992</v>
      </c>
      <c r="E50" s="11">
        <f t="shared" si="0"/>
        <v>95.26</v>
      </c>
    </row>
    <row r="51" spans="1:5" x14ac:dyDescent="0.25">
      <c r="A51" s="7" t="s">
        <v>99</v>
      </c>
      <c r="B51" s="8" t="s">
        <v>100</v>
      </c>
      <c r="C51" s="9">
        <f>'[1]Impact Calculation'!E52</f>
        <v>463</v>
      </c>
      <c r="D51" s="10">
        <f>+'[1]Tab 5 - Rate'!$E$14</f>
        <v>0.76821346024972992</v>
      </c>
      <c r="E51" s="11">
        <f t="shared" si="0"/>
        <v>355.68</v>
      </c>
    </row>
    <row r="52" spans="1:5" x14ac:dyDescent="0.25">
      <c r="A52" s="16" t="s">
        <v>101</v>
      </c>
      <c r="B52" s="8" t="s">
        <v>102</v>
      </c>
      <c r="C52" s="9">
        <f>'[1]Impact Calculation'!E53</f>
        <v>384</v>
      </c>
      <c r="D52" s="10">
        <f>+'[1]Tab 5 - Rate'!$E$14</f>
        <v>0.76821346024972992</v>
      </c>
      <c r="E52" s="11">
        <f t="shared" si="0"/>
        <v>294.99</v>
      </c>
    </row>
    <row r="53" spans="1:5" x14ac:dyDescent="0.25">
      <c r="A53" s="7" t="s">
        <v>103</v>
      </c>
      <c r="B53" s="8" t="s">
        <v>104</v>
      </c>
      <c r="C53" s="9">
        <f>'[1]Impact Calculation'!E54</f>
        <v>58</v>
      </c>
      <c r="D53" s="10">
        <f>+'[1]Tab 5 - Rate'!$E$14</f>
        <v>0.76821346024972992</v>
      </c>
      <c r="E53" s="11">
        <f t="shared" si="0"/>
        <v>44.56</v>
      </c>
    </row>
    <row r="54" spans="1:5" x14ac:dyDescent="0.25">
      <c r="A54" s="7" t="s">
        <v>105</v>
      </c>
      <c r="B54" s="8" t="s">
        <v>106</v>
      </c>
      <c r="C54" s="9">
        <f>'[1]Impact Calculation'!E55</f>
        <v>97</v>
      </c>
      <c r="D54" s="10">
        <f>+'[1]Tab 5 - Rate'!$E$14</f>
        <v>0.76821346024972992</v>
      </c>
      <c r="E54" s="11">
        <f t="shared" si="0"/>
        <v>74.52</v>
      </c>
    </row>
    <row r="55" spans="1:5" x14ac:dyDescent="0.25">
      <c r="A55" s="7" t="s">
        <v>107</v>
      </c>
      <c r="B55" s="8" t="s">
        <v>108</v>
      </c>
      <c r="C55" s="9">
        <f>'[1]Impact Calculation'!E56</f>
        <v>13</v>
      </c>
      <c r="D55" s="10">
        <f>+'[1]Tab 5 - Rate'!$E$14</f>
        <v>0.76821346024972992</v>
      </c>
      <c r="E55" s="11">
        <f t="shared" si="0"/>
        <v>9.99</v>
      </c>
    </row>
    <row r="56" spans="1:5" x14ac:dyDescent="0.25">
      <c r="A56" s="7" t="s">
        <v>109</v>
      </c>
      <c r="B56" s="8" t="s">
        <v>110</v>
      </c>
      <c r="C56" s="9">
        <f>'[1]Impact Calculation'!E57</f>
        <v>35</v>
      </c>
      <c r="D56" s="10">
        <f>+'[1]Tab 5 - Rate'!$E$14</f>
        <v>0.76821346024972992</v>
      </c>
      <c r="E56" s="11">
        <f t="shared" si="0"/>
        <v>26.89</v>
      </c>
    </row>
    <row r="57" spans="1:5" x14ac:dyDescent="0.25">
      <c r="A57" s="7" t="s">
        <v>111</v>
      </c>
      <c r="B57" s="8" t="s">
        <v>112</v>
      </c>
      <c r="C57" s="9">
        <f>'[1]Impact Calculation'!E58</f>
        <v>667</v>
      </c>
      <c r="D57" s="10">
        <f>+'[1]Tab 5 - Rate'!$E$14</f>
        <v>0.76821346024972992</v>
      </c>
      <c r="E57" s="11">
        <f t="shared" si="0"/>
        <v>512.4</v>
      </c>
    </row>
    <row r="58" spans="1:5" x14ac:dyDescent="0.25">
      <c r="A58" s="7" t="s">
        <v>113</v>
      </c>
      <c r="B58" s="8" t="s">
        <v>114</v>
      </c>
      <c r="C58" s="9">
        <f>'[1]Impact Calculation'!E59</f>
        <v>78</v>
      </c>
      <c r="D58" s="10">
        <f>+'[1]Tab 5 - Rate'!$E$14</f>
        <v>0.76821346024972992</v>
      </c>
      <c r="E58" s="11">
        <f t="shared" si="0"/>
        <v>59.92</v>
      </c>
    </row>
    <row r="59" spans="1:5" x14ac:dyDescent="0.25">
      <c r="A59" s="7" t="s">
        <v>115</v>
      </c>
      <c r="B59" s="8" t="s">
        <v>116</v>
      </c>
      <c r="C59" s="9">
        <f>'[1]Impact Calculation'!E60</f>
        <v>63</v>
      </c>
      <c r="D59" s="10">
        <f>+'[1]Tab 5 - Rate'!$E$14</f>
        <v>0.76821346024972992</v>
      </c>
      <c r="E59" s="11">
        <f t="shared" si="0"/>
        <v>48.4</v>
      </c>
    </row>
    <row r="60" spans="1:5" x14ac:dyDescent="0.25">
      <c r="A60" s="12" t="s">
        <v>117</v>
      </c>
      <c r="B60" s="13" t="s">
        <v>118</v>
      </c>
      <c r="C60" s="14">
        <f>'[1]Impact Calculation'!E61</f>
        <v>163</v>
      </c>
      <c r="D60" s="41">
        <f>+'[1]Tab 5 - Rate'!$E$14</f>
        <v>0.76821346024972992</v>
      </c>
      <c r="E60" s="15">
        <f t="shared" si="0"/>
        <v>125.22</v>
      </c>
    </row>
    <row r="61" spans="1:5" x14ac:dyDescent="0.25">
      <c r="A61" s="7" t="s">
        <v>119</v>
      </c>
      <c r="B61" s="8" t="s">
        <v>120</v>
      </c>
      <c r="C61" s="9">
        <f>'[1]Impact Calculation'!E62</f>
        <v>399</v>
      </c>
      <c r="D61" s="10">
        <f>+'[1]Tab 5 - Rate'!$E$14</f>
        <v>0.76821346024972992</v>
      </c>
      <c r="E61" s="11">
        <f t="shared" si="0"/>
        <v>306.52</v>
      </c>
    </row>
    <row r="62" spans="1:5" x14ac:dyDescent="0.25">
      <c r="A62" s="7" t="s">
        <v>121</v>
      </c>
      <c r="B62" s="8" t="s">
        <v>122</v>
      </c>
      <c r="C62" s="9">
        <f>'[1]Impact Calculation'!E63</f>
        <v>1920</v>
      </c>
      <c r="D62" s="10">
        <f>+'[1]Tab 5 - Rate'!$E$14</f>
        <v>0.76821346024972992</v>
      </c>
      <c r="E62" s="11">
        <f t="shared" si="0"/>
        <v>1474.97</v>
      </c>
    </row>
    <row r="63" spans="1:5" x14ac:dyDescent="0.25">
      <c r="A63" s="7" t="s">
        <v>123</v>
      </c>
      <c r="B63" s="8" t="s">
        <v>124</v>
      </c>
      <c r="C63" s="9">
        <f>'[1]Impact Calculation'!E64</f>
        <v>181</v>
      </c>
      <c r="D63" s="10">
        <f>+'[1]Tab 5 - Rate'!$E$14</f>
        <v>0.76821346024972992</v>
      </c>
      <c r="E63" s="11">
        <f t="shared" si="0"/>
        <v>139.05000000000001</v>
      </c>
    </row>
    <row r="64" spans="1:5" x14ac:dyDescent="0.25">
      <c r="A64" s="7" t="s">
        <v>125</v>
      </c>
      <c r="B64" s="8" t="s">
        <v>126</v>
      </c>
      <c r="C64" s="9">
        <f>'[1]Impact Calculation'!E65</f>
        <v>132</v>
      </c>
      <c r="D64" s="10">
        <f>+'[1]Tab 5 - Rate'!$E$14</f>
        <v>0.76821346024972992</v>
      </c>
      <c r="E64" s="11">
        <f t="shared" si="0"/>
        <v>101.4</v>
      </c>
    </row>
    <row r="65" spans="1:5" x14ac:dyDescent="0.25">
      <c r="A65" s="7" t="s">
        <v>127</v>
      </c>
      <c r="B65" s="8" t="s">
        <v>128</v>
      </c>
      <c r="C65" s="9">
        <f>'[1]Impact Calculation'!E66</f>
        <v>157</v>
      </c>
      <c r="D65" s="10">
        <f>+'[1]Tab 5 - Rate'!$E$14</f>
        <v>0.76821346024972992</v>
      </c>
      <c r="E65" s="11">
        <f t="shared" si="0"/>
        <v>120.61</v>
      </c>
    </row>
    <row r="66" spans="1:5" x14ac:dyDescent="0.25">
      <c r="A66" s="7" t="s">
        <v>129</v>
      </c>
      <c r="B66" s="8" t="s">
        <v>130</v>
      </c>
      <c r="C66" s="9">
        <f>'[1]Impact Calculation'!E67</f>
        <v>185</v>
      </c>
      <c r="D66" s="10">
        <f>+'[1]Tab 5 - Rate'!$E$14</f>
        <v>0.76821346024972992</v>
      </c>
      <c r="E66" s="11">
        <f t="shared" si="0"/>
        <v>142.12</v>
      </c>
    </row>
    <row r="67" spans="1:5" x14ac:dyDescent="0.25">
      <c r="A67" s="7" t="s">
        <v>131</v>
      </c>
      <c r="B67" s="8" t="s">
        <v>132</v>
      </c>
      <c r="C67" s="9">
        <f>'[1]Impact Calculation'!E68</f>
        <v>651</v>
      </c>
      <c r="D67" s="10">
        <f>+'[1]Tab 5 - Rate'!$E$14</f>
        <v>0.76821346024972992</v>
      </c>
      <c r="E67" s="11">
        <f t="shared" si="0"/>
        <v>500.11</v>
      </c>
    </row>
    <row r="68" spans="1:5" x14ac:dyDescent="0.25">
      <c r="A68" s="7" t="s">
        <v>133</v>
      </c>
      <c r="B68" s="23" t="s">
        <v>134</v>
      </c>
      <c r="C68" s="9">
        <f>'[1]Impact Calculation'!E69</f>
        <v>511</v>
      </c>
      <c r="D68" s="10">
        <f>+'[1]Tab 5 - Rate'!$E$14</f>
        <v>0.76821346024972992</v>
      </c>
      <c r="E68" s="11">
        <f t="shared" si="0"/>
        <v>392.56</v>
      </c>
    </row>
    <row r="69" spans="1:5" x14ac:dyDescent="0.25">
      <c r="A69" s="12" t="s">
        <v>135</v>
      </c>
      <c r="B69" s="13" t="s">
        <v>136</v>
      </c>
      <c r="C69" s="14">
        <f>'[1]Impact Calculation'!E70</f>
        <v>15</v>
      </c>
      <c r="D69" s="41">
        <f>+'[1]Tab 5 - Rate'!$E$14</f>
        <v>0.76821346024972992</v>
      </c>
      <c r="E69" s="15">
        <f t="shared" ref="E69:E99" si="1">ROUND(C69*D69,2)</f>
        <v>11.52</v>
      </c>
    </row>
    <row r="70" spans="1:5" x14ac:dyDescent="0.25">
      <c r="A70" s="7" t="s">
        <v>137</v>
      </c>
      <c r="B70" s="8" t="s">
        <v>138</v>
      </c>
      <c r="C70" s="9">
        <f>'[1]Impact Calculation'!E71</f>
        <v>281</v>
      </c>
      <c r="D70" s="10">
        <f>+'[1]Tab 5 - Rate'!$E$14</f>
        <v>0.76821346024972992</v>
      </c>
      <c r="E70" s="11">
        <f t="shared" si="1"/>
        <v>215.87</v>
      </c>
    </row>
    <row r="71" spans="1:5" x14ac:dyDescent="0.25">
      <c r="A71" s="7" t="s">
        <v>139</v>
      </c>
      <c r="B71" s="8" t="s">
        <v>140</v>
      </c>
      <c r="C71" s="9">
        <f>'[1]Impact Calculation'!E72</f>
        <v>210</v>
      </c>
      <c r="D71" s="10">
        <f>+'[1]Tab 5 - Rate'!$E$14</f>
        <v>0.76821346024972992</v>
      </c>
      <c r="E71" s="11">
        <f t="shared" si="1"/>
        <v>161.32</v>
      </c>
    </row>
    <row r="72" spans="1:5" x14ac:dyDescent="0.25">
      <c r="A72" s="24" t="s">
        <v>141</v>
      </c>
      <c r="B72" s="25" t="s">
        <v>142</v>
      </c>
      <c r="C72" s="14">
        <f>'[1]Impact Calculation'!E73</f>
        <v>55</v>
      </c>
      <c r="D72" s="41">
        <f>+'[1]Tab 5 - Rate'!$E$14</f>
        <v>0.76821346024972992</v>
      </c>
      <c r="E72" s="15">
        <f t="shared" si="1"/>
        <v>42.25</v>
      </c>
    </row>
    <row r="73" spans="1:5" x14ac:dyDescent="0.25">
      <c r="A73" s="16" t="s">
        <v>143</v>
      </c>
      <c r="B73" s="26" t="s">
        <v>144</v>
      </c>
      <c r="C73" s="9">
        <f>'[1]Impact Calculation'!E74</f>
        <v>1852</v>
      </c>
      <c r="D73" s="10">
        <f>+'[1]Tab 5 - Rate'!$E$14</f>
        <v>0.76821346024972992</v>
      </c>
      <c r="E73" s="11">
        <f t="shared" si="1"/>
        <v>1422.73</v>
      </c>
    </row>
    <row r="74" spans="1:5" x14ac:dyDescent="0.25">
      <c r="A74" s="24" t="s">
        <v>145</v>
      </c>
      <c r="B74" s="25" t="s">
        <v>146</v>
      </c>
      <c r="C74" s="14">
        <f>'[1]Impact Calculation'!E75</f>
        <v>36</v>
      </c>
      <c r="D74" s="41">
        <f>+'[1]Tab 5 - Rate'!$E$14</f>
        <v>0.76821346024972992</v>
      </c>
      <c r="E74" s="15">
        <f t="shared" si="1"/>
        <v>27.66</v>
      </c>
    </row>
    <row r="75" spans="1:5" x14ac:dyDescent="0.25">
      <c r="A75" s="27" t="s">
        <v>147</v>
      </c>
      <c r="B75" s="28" t="s">
        <v>148</v>
      </c>
      <c r="C75" s="9">
        <f>'[1]Impact Calculation'!E76</f>
        <v>250</v>
      </c>
      <c r="D75" s="10">
        <f>+'[1]Tab 5 - Rate'!$E$14</f>
        <v>0.76821346024972992</v>
      </c>
      <c r="E75" s="11">
        <f t="shared" si="1"/>
        <v>192.05</v>
      </c>
    </row>
    <row r="76" spans="1:5" x14ac:dyDescent="0.25">
      <c r="A76" s="27" t="s">
        <v>149</v>
      </c>
      <c r="B76" s="28" t="s">
        <v>150</v>
      </c>
      <c r="C76" s="9">
        <f>'[1]Impact Calculation'!E77</f>
        <v>157</v>
      </c>
      <c r="D76" s="10">
        <f>+'[1]Tab 5 - Rate'!$E$14</f>
        <v>0.76821346024972992</v>
      </c>
      <c r="E76" s="11">
        <f t="shared" si="1"/>
        <v>120.61</v>
      </c>
    </row>
    <row r="77" spans="1:5" x14ac:dyDescent="0.25">
      <c r="A77" s="27" t="s">
        <v>151</v>
      </c>
      <c r="B77" s="28" t="s">
        <v>152</v>
      </c>
      <c r="C77" s="9">
        <f>'[1]Impact Calculation'!E78</f>
        <v>18</v>
      </c>
      <c r="D77" s="10">
        <f>+'[1]Tab 5 - Rate'!$E$14</f>
        <v>0.76821346024972992</v>
      </c>
      <c r="E77" s="11">
        <f t="shared" si="1"/>
        <v>13.83</v>
      </c>
    </row>
    <row r="78" spans="1:5" x14ac:dyDescent="0.25">
      <c r="A78" s="27" t="s">
        <v>153</v>
      </c>
      <c r="B78" s="28" t="s">
        <v>154</v>
      </c>
      <c r="C78" s="9">
        <f>'[1]Impact Calculation'!E79</f>
        <v>16</v>
      </c>
      <c r="D78" s="10">
        <f>+'[1]Tab 5 - Rate'!$E$14</f>
        <v>0.76821346024972992</v>
      </c>
      <c r="E78" s="11">
        <f t="shared" si="1"/>
        <v>12.29</v>
      </c>
    </row>
    <row r="79" spans="1:5" x14ac:dyDescent="0.25">
      <c r="A79" s="24" t="s">
        <v>155</v>
      </c>
      <c r="B79" s="25" t="s">
        <v>156</v>
      </c>
      <c r="C79" s="14">
        <f>'[1]Impact Calculation'!E80</f>
        <v>114</v>
      </c>
      <c r="D79" s="41">
        <f>+'[1]Tab 5 - Rate'!$E$14</f>
        <v>0.76821346024972992</v>
      </c>
      <c r="E79" s="15">
        <f t="shared" si="1"/>
        <v>87.58</v>
      </c>
    </row>
    <row r="80" spans="1:5" x14ac:dyDescent="0.25">
      <c r="A80" s="27" t="s">
        <v>157</v>
      </c>
      <c r="B80" s="28" t="s">
        <v>158</v>
      </c>
      <c r="C80" s="9">
        <f>'[1]Impact Calculation'!E81</f>
        <v>49</v>
      </c>
      <c r="D80" s="10">
        <f>+'[1]Tab 5 - Rate'!$E$14</f>
        <v>0.76821346024972992</v>
      </c>
      <c r="E80" s="11">
        <f t="shared" si="1"/>
        <v>37.64</v>
      </c>
    </row>
    <row r="81" spans="1:5" x14ac:dyDescent="0.25">
      <c r="A81" s="16" t="s">
        <v>159</v>
      </c>
      <c r="B81" s="28" t="s">
        <v>160</v>
      </c>
      <c r="C81" s="9">
        <f>'[1]Impact Calculation'!E82</f>
        <v>928</v>
      </c>
      <c r="D81" s="10">
        <f>+'[1]Tab 5 - Rate'!$E$14</f>
        <v>0.76821346024972992</v>
      </c>
      <c r="E81" s="11">
        <f t="shared" si="1"/>
        <v>712.9</v>
      </c>
    </row>
    <row r="82" spans="1:5" x14ac:dyDescent="0.25">
      <c r="A82" s="27" t="s">
        <v>161</v>
      </c>
      <c r="B82" s="28" t="s">
        <v>162</v>
      </c>
      <c r="C82" s="9">
        <f>'[1]Impact Calculation'!E83</f>
        <v>23</v>
      </c>
      <c r="D82" s="10">
        <f>+'[1]Tab 5 - Rate'!$E$14</f>
        <v>0.76821346024972992</v>
      </c>
      <c r="E82" s="11">
        <f t="shared" si="1"/>
        <v>17.670000000000002</v>
      </c>
    </row>
    <row r="83" spans="1:5" x14ac:dyDescent="0.25">
      <c r="A83" s="27" t="s">
        <v>163</v>
      </c>
      <c r="B83" s="28" t="s">
        <v>164</v>
      </c>
      <c r="C83" s="9">
        <f>'[1]Impact Calculation'!E84</f>
        <v>85</v>
      </c>
      <c r="D83" s="10">
        <f>+'[1]Tab 5 - Rate'!$E$14</f>
        <v>0.76821346024972992</v>
      </c>
      <c r="E83" s="11">
        <f t="shared" si="1"/>
        <v>65.3</v>
      </c>
    </row>
    <row r="84" spans="1:5" x14ac:dyDescent="0.25">
      <c r="A84" s="27" t="s">
        <v>165</v>
      </c>
      <c r="B84" s="28" t="s">
        <v>166</v>
      </c>
      <c r="C84" s="9">
        <f>'[1]Impact Calculation'!E85</f>
        <v>14</v>
      </c>
      <c r="D84" s="10">
        <f>+'[1]Tab 5 - Rate'!$E$14</f>
        <v>0.76821346024972992</v>
      </c>
      <c r="E84" s="11">
        <f t="shared" si="1"/>
        <v>10.75</v>
      </c>
    </row>
    <row r="85" spans="1:5" x14ac:dyDescent="0.25">
      <c r="A85" s="17" t="s">
        <v>167</v>
      </c>
      <c r="B85" s="28" t="s">
        <v>168</v>
      </c>
      <c r="C85" s="9">
        <f>'[1]Impact Calculation'!E86</f>
        <v>256</v>
      </c>
      <c r="D85" s="10">
        <f>+'[1]Tab 5 - Rate'!$E$14</f>
        <v>0.76821346024972992</v>
      </c>
      <c r="E85" s="11">
        <f t="shared" si="1"/>
        <v>196.66</v>
      </c>
    </row>
    <row r="86" spans="1:5" x14ac:dyDescent="0.25">
      <c r="A86" s="16" t="s">
        <v>169</v>
      </c>
      <c r="B86" s="28" t="s">
        <v>170</v>
      </c>
      <c r="C86" s="9">
        <f>'[1]Impact Calculation'!E87</f>
        <v>85</v>
      </c>
      <c r="D86" s="10">
        <f>+'[1]Tab 5 - Rate'!$E$14</f>
        <v>0.76821346024972992</v>
      </c>
      <c r="E86" s="11">
        <f t="shared" si="1"/>
        <v>65.3</v>
      </c>
    </row>
    <row r="87" spans="1:5" x14ac:dyDescent="0.25">
      <c r="A87" s="16" t="s">
        <v>171</v>
      </c>
      <c r="B87" s="28" t="s">
        <v>172</v>
      </c>
      <c r="C87" s="9">
        <f>'[1]Impact Calculation'!E88</f>
        <v>710</v>
      </c>
      <c r="D87" s="10">
        <f>+'[1]Tab 5 - Rate'!$E$14</f>
        <v>0.76821346024972992</v>
      </c>
      <c r="E87" s="11">
        <f t="shared" si="1"/>
        <v>545.42999999999995</v>
      </c>
    </row>
    <row r="88" spans="1:5" x14ac:dyDescent="0.25">
      <c r="A88" s="29" t="s">
        <v>173</v>
      </c>
      <c r="B88" s="30" t="s">
        <v>174</v>
      </c>
      <c r="C88" s="9">
        <f>'[1]Impact Calculation'!E89</f>
        <v>11</v>
      </c>
      <c r="D88" s="10">
        <f>+'[1]Tab 5 - Rate'!$E$14</f>
        <v>0.76821346024972992</v>
      </c>
      <c r="E88" s="11">
        <f t="shared" si="1"/>
        <v>8.4499999999999993</v>
      </c>
    </row>
    <row r="89" spans="1:5" x14ac:dyDescent="0.25">
      <c r="A89" s="16" t="s">
        <v>175</v>
      </c>
      <c r="B89" s="28" t="s">
        <v>176</v>
      </c>
      <c r="C89" s="9">
        <f>'[1]Impact Calculation'!E90</f>
        <v>895</v>
      </c>
      <c r="D89" s="10">
        <f>+'[1]Tab 5 - Rate'!$E$14</f>
        <v>0.76821346024972992</v>
      </c>
      <c r="E89" s="11">
        <f t="shared" si="1"/>
        <v>687.55</v>
      </c>
    </row>
    <row r="90" spans="1:5" x14ac:dyDescent="0.25">
      <c r="A90" s="27" t="s">
        <v>177</v>
      </c>
      <c r="B90" s="28" t="s">
        <v>178</v>
      </c>
      <c r="C90" s="9">
        <f>'[1]Impact Calculation'!E91</f>
        <v>312</v>
      </c>
      <c r="D90" s="10">
        <f>+'[1]Tab 5 - Rate'!$E$14</f>
        <v>0.76821346024972992</v>
      </c>
      <c r="E90" s="11">
        <f t="shared" si="1"/>
        <v>239.68</v>
      </c>
    </row>
    <row r="91" spans="1:5" x14ac:dyDescent="0.25">
      <c r="A91" s="27" t="s">
        <v>179</v>
      </c>
      <c r="B91" s="28" t="s">
        <v>180</v>
      </c>
      <c r="C91" s="9">
        <f>'[1]Impact Calculation'!E92</f>
        <v>112</v>
      </c>
      <c r="D91" s="10">
        <f>+'[1]Tab 5 - Rate'!$E$14</f>
        <v>0.76821346024972992</v>
      </c>
      <c r="E91" s="11">
        <f t="shared" si="1"/>
        <v>86.04</v>
      </c>
    </row>
    <row r="92" spans="1:5" s="40" customFormat="1" x14ac:dyDescent="0.25">
      <c r="A92" s="27" t="s">
        <v>181</v>
      </c>
      <c r="B92" s="28" t="s">
        <v>182</v>
      </c>
      <c r="C92" s="9">
        <f>'[1]Impact Calculation'!E93</f>
        <v>31</v>
      </c>
      <c r="D92" s="10">
        <f>+'[1]Tab 5 - Rate'!$E$14</f>
        <v>0.76821346024972992</v>
      </c>
      <c r="E92" s="11">
        <f t="shared" si="1"/>
        <v>23.81</v>
      </c>
    </row>
    <row r="93" spans="1:5" x14ac:dyDescent="0.25">
      <c r="A93" s="27" t="s">
        <v>183</v>
      </c>
      <c r="B93" s="28" t="s">
        <v>184</v>
      </c>
      <c r="C93" s="9">
        <f>'[1]Impact Calculation'!E94</f>
        <v>11</v>
      </c>
      <c r="D93" s="10">
        <f>+'[1]Tab 5 - Rate'!$E$14</f>
        <v>0.76821346024972992</v>
      </c>
      <c r="E93" s="11">
        <f t="shared" si="1"/>
        <v>8.4499999999999993</v>
      </c>
    </row>
    <row r="94" spans="1:5" x14ac:dyDescent="0.25">
      <c r="A94" s="16" t="s">
        <v>185</v>
      </c>
      <c r="B94" s="28" t="s">
        <v>186</v>
      </c>
      <c r="C94" s="9">
        <f>'[1]Impact Calculation'!E95</f>
        <v>2579</v>
      </c>
      <c r="D94" s="10">
        <f>+'[1]Tab 5 - Rate'!$E$14</f>
        <v>0.76821346024972992</v>
      </c>
      <c r="E94" s="11">
        <f t="shared" si="1"/>
        <v>1981.22</v>
      </c>
    </row>
    <row r="95" spans="1:5" x14ac:dyDescent="0.25">
      <c r="A95" s="16" t="s">
        <v>187</v>
      </c>
      <c r="B95" s="28" t="s">
        <v>188</v>
      </c>
      <c r="C95" s="9">
        <f>'[1]Impact Calculation'!E96</f>
        <v>27</v>
      </c>
      <c r="D95" s="10">
        <f>+'[1]Tab 5 - Rate'!$E$14</f>
        <v>0.76821346024972992</v>
      </c>
      <c r="E95" s="11">
        <f t="shared" si="1"/>
        <v>20.74</v>
      </c>
    </row>
    <row r="96" spans="1:5" x14ac:dyDescent="0.25">
      <c r="A96" s="16" t="s">
        <v>189</v>
      </c>
      <c r="B96" s="28" t="s">
        <v>190</v>
      </c>
      <c r="C96" s="9">
        <f>'[1]Impact Calculation'!E97</f>
        <v>0</v>
      </c>
      <c r="D96" s="10">
        <f>+'[1]Tab 5 - Rate'!$E$14</f>
        <v>0.76821346024972992</v>
      </c>
      <c r="E96" s="11">
        <f t="shared" si="1"/>
        <v>0</v>
      </c>
    </row>
    <row r="97" spans="1:5" x14ac:dyDescent="0.25">
      <c r="A97" s="27" t="s">
        <v>191</v>
      </c>
      <c r="B97" s="28" t="s">
        <v>192</v>
      </c>
      <c r="C97" s="9">
        <f>'[1]Impact Calculation'!E98</f>
        <v>25</v>
      </c>
      <c r="D97" s="10">
        <f>+'[1]Tab 5 - Rate'!$E$14</f>
        <v>0.76821346024972992</v>
      </c>
      <c r="E97" s="11">
        <f t="shared" si="1"/>
        <v>19.21</v>
      </c>
    </row>
    <row r="98" spans="1:5" x14ac:dyDescent="0.25">
      <c r="A98" s="16" t="s">
        <v>193</v>
      </c>
      <c r="B98" s="28" t="s">
        <v>194</v>
      </c>
      <c r="C98" s="9">
        <f>'[1]Impact Calculation'!E99</f>
        <v>833</v>
      </c>
      <c r="D98" s="10">
        <f>+'[1]Tab 5 - Rate'!$E$14</f>
        <v>0.76821346024972992</v>
      </c>
      <c r="E98" s="11">
        <f t="shared" si="1"/>
        <v>639.91999999999996</v>
      </c>
    </row>
    <row r="99" spans="1:5" x14ac:dyDescent="0.25">
      <c r="A99" s="16" t="s">
        <v>195</v>
      </c>
      <c r="B99" s="28" t="s">
        <v>196</v>
      </c>
      <c r="C99" s="9">
        <v>0</v>
      </c>
      <c r="D99" s="10">
        <f>+'[1]Tab 5 - Rate'!$E$14</f>
        <v>0.76821346024972992</v>
      </c>
      <c r="E99" s="11">
        <f t="shared" si="1"/>
        <v>0</v>
      </c>
    </row>
    <row r="100" spans="1:5" ht="15.75" thickBot="1" x14ac:dyDescent="0.3">
      <c r="A100" s="31"/>
      <c r="B100" s="32" t="s">
        <v>197</v>
      </c>
      <c r="C100" s="33">
        <f>SUM(C4:C98)</f>
        <v>73119</v>
      </c>
      <c r="D100" s="34"/>
      <c r="E100" s="35">
        <f>SUM(E4:E98)</f>
        <v>56171.000000000015</v>
      </c>
    </row>
    <row r="101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Hawthorne, Marie [DAS]</dc:creator>
  <cp:lastModifiedBy>Jusic, Mirela [DAS]</cp:lastModifiedBy>
  <dcterms:created xsi:type="dcterms:W3CDTF">2020-06-05T20:03:07Z</dcterms:created>
  <dcterms:modified xsi:type="dcterms:W3CDTF">2020-07-21T19:27:50Z</dcterms:modified>
</cp:coreProperties>
</file>