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N:\DAS Shared Perm\WebMaster\Financials\"/>
    </mc:Choice>
  </mc:AlternateContent>
  <xr:revisionPtr revIDLastSave="0" documentId="13_ncr:1_{1284B0B8-2C41-4E0D-A93B-BDAA0FF9D92B}" xr6:coauthVersionLast="47" xr6:coauthVersionMax="47" xr10:uidLastSave="{00000000-0000-0000-0000-000000000000}"/>
  <bookViews>
    <workbookView xWindow="-28920" yWindow="-135" windowWidth="29040" windowHeight="15720" firstSheet="1" activeTab="1" xr2:uid="{00000000-000D-0000-FFFF-FFFF00000000}"/>
  </bookViews>
  <sheets>
    <sheet name="Language" sheetId="17" r:id="rId1"/>
    <sheet name="FINANCIAL" sheetId="6" r:id="rId2"/>
    <sheet name="RECAP #9997.26" sheetId="7" r:id="rId3"/>
    <sheet name="#9997.26 PM TIME " sheetId="8" r:id="rId4"/>
    <sheet name="RECAP #9483.00" sheetId="9" r:id="rId5"/>
    <sheet name="#9483.00 DCI Group" sheetId="10" r:id="rId6"/>
    <sheet name="#9483.00 PM TIME" sheetId="11" r:id="rId7"/>
    <sheet name="#9483.00 Misc" sheetId="12" r:id="rId8"/>
    <sheet name="RECAP #9484.00" sheetId="2" r:id="rId9"/>
    <sheet name="#9484.00 DCI Group" sheetId="3" r:id="rId10"/>
    <sheet name="#9484.00 PM TIME" sheetId="4" r:id="rId11"/>
    <sheet name="#9484.00 Misc" sheetId="5" r:id="rId12"/>
    <sheet name="#9484.00 OPN Architects" sheetId="22" r:id="rId13"/>
    <sheet name="RECAP #9491.00" sheetId="18" r:id="rId14"/>
    <sheet name="#9491.00 DCI Group" sheetId="19" r:id="rId15"/>
    <sheet name="#9491.00 PM TIME " sheetId="20" r:id="rId16"/>
    <sheet name="#9491.00 Misc " sheetId="21" r:id="rId17"/>
    <sheet name="RECAP #9494.00" sheetId="23" r:id="rId18"/>
    <sheet name="#9494.00 Vendor A " sheetId="24" r:id="rId19"/>
    <sheet name="#9494.00 PM TIME" sheetId="25" r:id="rId20"/>
    <sheet name="#9494.00 Misc " sheetId="26" r:id="rId21"/>
    <sheet name="RECAP #9495.00" sheetId="27" r:id="rId22"/>
    <sheet name="#9495.00 Vendor A " sheetId="28" r:id="rId23"/>
    <sheet name="#9495.00 PM TIME " sheetId="29" r:id="rId24"/>
    <sheet name="#9495.00 Misc" sheetId="30" r:id="rId25"/>
    <sheet name="RECAP #9496.00" sheetId="31" r:id="rId26"/>
    <sheet name="#9496.00 Vendor A" sheetId="32" r:id="rId27"/>
    <sheet name="#9496.00 PM TIME" sheetId="33" r:id="rId28"/>
    <sheet name="#9496.00 Misc" sheetId="34" r:id="rId29"/>
    <sheet name="RECAP #9497.00" sheetId="35" r:id="rId30"/>
    <sheet name="#9497.00 Vendor A" sheetId="36" r:id="rId31"/>
    <sheet name="#9497.00 PM TIME" sheetId="37" r:id="rId32"/>
    <sheet name="#9497.00 Misc" sheetId="38" r:id="rId33"/>
    <sheet name="RECAP #9498.00" sheetId="39" r:id="rId34"/>
    <sheet name="#9498.00 Vendor A" sheetId="40" r:id="rId35"/>
    <sheet name="#9498.00 PM TIME" sheetId="41" r:id="rId36"/>
    <sheet name="#9498.00 Misc" sheetId="42" r:id="rId37"/>
    <sheet name="RECAP #9499.00" sheetId="43" r:id="rId38"/>
    <sheet name="#9499.00 Vendor A" sheetId="44" r:id="rId39"/>
    <sheet name="#9499.00 PM TIME " sheetId="45" r:id="rId40"/>
    <sheet name="#9499.00 Misc " sheetId="46" r:id="rId41"/>
    <sheet name="RECAP #9500.00" sheetId="47" r:id="rId42"/>
    <sheet name="#9500.00 Vendor A" sheetId="48" r:id="rId43"/>
    <sheet name="#9500.00 PM TIME" sheetId="49" r:id="rId44"/>
    <sheet name="#9500.00 Misc" sheetId="50" r:id="rId45"/>
    <sheet name="RECAP #9501.00" sheetId="51" r:id="rId46"/>
    <sheet name="#9501.00 Vendor A" sheetId="52" r:id="rId47"/>
    <sheet name="#9501.00 PM TIME" sheetId="53" r:id="rId48"/>
    <sheet name="#9501.00 Misc" sheetId="54" r:id="rId49"/>
    <sheet name="RECAP #9502.00" sheetId="55" r:id="rId50"/>
    <sheet name="#9502.00 Vendor A " sheetId="56" r:id="rId51"/>
    <sheet name="#9502.00 PM TIME" sheetId="57" r:id="rId52"/>
    <sheet name="#9502.00 Misc " sheetId="58" r:id="rId53"/>
    <sheet name="RECAP #9503.00" sheetId="59" r:id="rId54"/>
    <sheet name="#9503.00 Vendor A " sheetId="60" r:id="rId55"/>
    <sheet name="#9503.00 PM TIME " sheetId="61" r:id="rId56"/>
    <sheet name="#9503.00 Misc" sheetId="62" r:id="rId57"/>
    <sheet name="RECAP #9504.00" sheetId="63" r:id="rId58"/>
    <sheet name="#9504.00 Vendor A" sheetId="64" r:id="rId59"/>
    <sheet name="#9504.00 PM TIME" sheetId="65" r:id="rId60"/>
    <sheet name="#9504.00 Misc" sheetId="66" r:id="rId61"/>
    <sheet name="RECAP #9505.00" sheetId="67" r:id="rId62"/>
    <sheet name="#9505.00 Vendor A" sheetId="68" r:id="rId63"/>
    <sheet name="#9505.00 PM TIME" sheetId="69" r:id="rId64"/>
    <sheet name="#9505.00 Misc" sheetId="70" r:id="rId65"/>
    <sheet name="RECAP #9506.00" sheetId="71" r:id="rId66"/>
    <sheet name="#9506.00 Vendor A" sheetId="72" r:id="rId67"/>
    <sheet name="#9506.00 PM TIME" sheetId="73" r:id="rId68"/>
    <sheet name="#9506.00 Misc" sheetId="74" r:id="rId69"/>
    <sheet name="RECAP #9507.00" sheetId="75" r:id="rId70"/>
    <sheet name="#9507.00 Vendor A" sheetId="76" r:id="rId71"/>
    <sheet name="#9507.00 PM TIME" sheetId="77" r:id="rId72"/>
    <sheet name="#9507.00 Misc" sheetId="78" r:id="rId73"/>
    <sheet name="RECAP #9508.00" sheetId="79" r:id="rId74"/>
    <sheet name="#9508.00 Vendor A" sheetId="80" r:id="rId75"/>
    <sheet name="#9508.00 PM TIME" sheetId="81" r:id="rId76"/>
    <sheet name="#9508.00 Misc " sheetId="82" r:id="rId77"/>
    <sheet name="RECAP #9509.00" sheetId="83" r:id="rId78"/>
    <sheet name="#9509.00 Vendor A" sheetId="84" r:id="rId79"/>
    <sheet name="#9509.00 PM TIME" sheetId="85" r:id="rId80"/>
    <sheet name="#9509.00 Misc" sheetId="86" r:id="rId81"/>
    <sheet name="RECAP #9510.00" sheetId="87" r:id="rId82"/>
    <sheet name="#9510.00 Vendor A" sheetId="88" r:id="rId83"/>
    <sheet name="#9510.00 PM TIME" sheetId="89" r:id="rId84"/>
    <sheet name="#9510.00 Misc" sheetId="90" r:id="rId85"/>
    <sheet name="RECAP #9511.00" sheetId="91" r:id="rId86"/>
    <sheet name="#9511.00 Vendor A" sheetId="92" r:id="rId87"/>
    <sheet name="#9511.00 PM TIME" sheetId="93" r:id="rId88"/>
    <sheet name="#9511.00 Misc" sheetId="94" r:id="rId89"/>
    <sheet name="RECAP #9512.00" sheetId="96" r:id="rId90"/>
    <sheet name="#9512.00 Vendor A" sheetId="97" r:id="rId91"/>
    <sheet name="#9512.00 PM TIME" sheetId="98" r:id="rId92"/>
    <sheet name="#9512.00 Misc" sheetId="99" r:id="rId93"/>
    <sheet name="RECAP #9513.00" sheetId="100" r:id="rId94"/>
    <sheet name="#9513.00 Vendor A" sheetId="101" r:id="rId95"/>
    <sheet name="#9513.00 PM TIME" sheetId="102" r:id="rId96"/>
    <sheet name="#9513.00 Misc" sheetId="103" r:id="rId97"/>
    <sheet name="RECAP #XXXX.XX" sheetId="13" r:id="rId98"/>
    <sheet name="#XXXX.XX Vendor A " sheetId="14" r:id="rId99"/>
    <sheet name="#XXXX.XX PM TIME " sheetId="15" r:id="rId100"/>
    <sheet name="#XXXX.XX Misc " sheetId="16" r:id="rId101"/>
  </sheets>
  <definedNames>
    <definedName name="_xlnm._FilterDatabase" localSheetId="1" hidden="1">FINANCIAL!$A$13:$K$13</definedName>
    <definedName name="_xlnm.Print_Area" localSheetId="1">FINANCIAL!$A$1:$K$49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FINANCIAL!$A$1:$K$49</definedName>
    <definedName name="Z_B4E4B686_422E_4CA5_83DF_67B3403136B9_.wvu.PrintTitles" localSheetId="1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2" i="6" l="1"/>
  <c r="G23" i="20" l="1"/>
  <c r="G22" i="103" l="1"/>
  <c r="H9" i="103"/>
  <c r="H10" i="103" s="1"/>
  <c r="H11" i="103" s="1"/>
  <c r="H12" i="103" s="1"/>
  <c r="H13" i="103" s="1"/>
  <c r="H14" i="103" s="1"/>
  <c r="H15" i="103" s="1"/>
  <c r="H16" i="103" s="1"/>
  <c r="H17" i="103" s="1"/>
  <c r="H18" i="103" s="1"/>
  <c r="H19" i="103" s="1"/>
  <c r="H20" i="103" s="1"/>
  <c r="A7" i="103"/>
  <c r="E3" i="103"/>
  <c r="A3" i="103"/>
  <c r="A2" i="103"/>
  <c r="A1" i="103"/>
  <c r="G23" i="102"/>
  <c r="E23" i="102"/>
  <c r="H10" i="102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H21" i="102" s="1"/>
  <c r="F9" i="102"/>
  <c r="F10" i="102" s="1"/>
  <c r="F11" i="102" s="1"/>
  <c r="F12" i="102" s="1"/>
  <c r="F13" i="102" s="1"/>
  <c r="F14" i="102" s="1"/>
  <c r="F15" i="102" s="1"/>
  <c r="F16" i="102" s="1"/>
  <c r="F17" i="102" s="1"/>
  <c r="F18" i="102" s="1"/>
  <c r="F19" i="102" s="1"/>
  <c r="F20" i="102" s="1"/>
  <c r="F21" i="102" s="1"/>
  <c r="A7" i="102"/>
  <c r="E3" i="102"/>
  <c r="A3" i="102"/>
  <c r="A2" i="102"/>
  <c r="A1" i="102"/>
  <c r="F28" i="101"/>
  <c r="D28" i="101"/>
  <c r="H27" i="101"/>
  <c r="H26" i="101"/>
  <c r="F23" i="101"/>
  <c r="E10" i="100" s="1"/>
  <c r="E14" i="100" s="1"/>
  <c r="I38" i="6" s="1"/>
  <c r="D23" i="101"/>
  <c r="D10" i="100" s="1"/>
  <c r="G10" i="101"/>
  <c r="G11" i="101" s="1"/>
  <c r="G12" i="101" s="1"/>
  <c r="G13" i="101" s="1"/>
  <c r="G14" i="101" s="1"/>
  <c r="G15" i="101" s="1"/>
  <c r="G16" i="101" s="1"/>
  <c r="G17" i="101" s="1"/>
  <c r="G18" i="101" s="1"/>
  <c r="G19" i="101" s="1"/>
  <c r="G20" i="101" s="1"/>
  <c r="G21" i="101" s="1"/>
  <c r="H9" i="101"/>
  <c r="H10" i="101" s="1"/>
  <c r="H11" i="101" s="1"/>
  <c r="H12" i="101" s="1"/>
  <c r="H13" i="101" s="1"/>
  <c r="H14" i="101" s="1"/>
  <c r="H15" i="101" s="1"/>
  <c r="H16" i="101" s="1"/>
  <c r="H17" i="101" s="1"/>
  <c r="H18" i="101" s="1"/>
  <c r="H19" i="101" s="1"/>
  <c r="H20" i="101" s="1"/>
  <c r="H21" i="101" s="1"/>
  <c r="E9" i="101"/>
  <c r="E10" i="101" s="1"/>
  <c r="E11" i="101" s="1"/>
  <c r="E12" i="101" s="1"/>
  <c r="E13" i="101" s="1"/>
  <c r="E14" i="101" s="1"/>
  <c r="E15" i="101" s="1"/>
  <c r="E16" i="101" s="1"/>
  <c r="E17" i="101" s="1"/>
  <c r="E18" i="101" s="1"/>
  <c r="E19" i="101" s="1"/>
  <c r="E20" i="101" s="1"/>
  <c r="E21" i="101" s="1"/>
  <c r="A6" i="101"/>
  <c r="D3" i="101"/>
  <c r="A3" i="101"/>
  <c r="A2" i="101"/>
  <c r="A1" i="101"/>
  <c r="E12" i="100"/>
  <c r="D12" i="100"/>
  <c r="E11" i="100"/>
  <c r="G22" i="99"/>
  <c r="D12" i="96" s="1"/>
  <c r="H9" i="99"/>
  <c r="H10" i="99" s="1"/>
  <c r="H11" i="99" s="1"/>
  <c r="H12" i="99" s="1"/>
  <c r="H13" i="99" s="1"/>
  <c r="H14" i="99" s="1"/>
  <c r="H15" i="99" s="1"/>
  <c r="H16" i="99" s="1"/>
  <c r="H17" i="99" s="1"/>
  <c r="H18" i="99" s="1"/>
  <c r="H19" i="99" s="1"/>
  <c r="H20" i="99" s="1"/>
  <c r="A7" i="99"/>
  <c r="E3" i="99"/>
  <c r="A3" i="99"/>
  <c r="A2" i="99"/>
  <c r="A1" i="99"/>
  <c r="G23" i="98"/>
  <c r="E23" i="98"/>
  <c r="I23" i="98" s="1"/>
  <c r="F11" i="96" s="1"/>
  <c r="H10" i="98"/>
  <c r="H11" i="98" s="1"/>
  <c r="H12" i="98" s="1"/>
  <c r="H13" i="98" s="1"/>
  <c r="H14" i="98" s="1"/>
  <c r="H15" i="98" s="1"/>
  <c r="H16" i="98" s="1"/>
  <c r="H17" i="98" s="1"/>
  <c r="H18" i="98" s="1"/>
  <c r="H19" i="98" s="1"/>
  <c r="H20" i="98" s="1"/>
  <c r="H21" i="98" s="1"/>
  <c r="F9" i="98"/>
  <c r="F10" i="98" s="1"/>
  <c r="F11" i="98" s="1"/>
  <c r="F12" i="98" s="1"/>
  <c r="F13" i="98" s="1"/>
  <c r="F14" i="98" s="1"/>
  <c r="F15" i="98" s="1"/>
  <c r="F16" i="98" s="1"/>
  <c r="F17" i="98" s="1"/>
  <c r="F18" i="98" s="1"/>
  <c r="F19" i="98" s="1"/>
  <c r="F20" i="98" s="1"/>
  <c r="F21" i="98" s="1"/>
  <c r="A7" i="98"/>
  <c r="E3" i="98"/>
  <c r="A3" i="98"/>
  <c r="A2" i="98"/>
  <c r="A1" i="98"/>
  <c r="F28" i="97"/>
  <c r="D28" i="97"/>
  <c r="H27" i="97"/>
  <c r="H26" i="97"/>
  <c r="F23" i="97"/>
  <c r="E10" i="96" s="1"/>
  <c r="D23" i="97"/>
  <c r="D10" i="96" s="1"/>
  <c r="G11" i="97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10" i="97"/>
  <c r="E9" i="97"/>
  <c r="E10" i="97" s="1"/>
  <c r="E11" i="97" s="1"/>
  <c r="E12" i="97" s="1"/>
  <c r="E13" i="97" s="1"/>
  <c r="E14" i="97" s="1"/>
  <c r="E15" i="97" s="1"/>
  <c r="E16" i="97" s="1"/>
  <c r="E17" i="97" s="1"/>
  <c r="E18" i="97" s="1"/>
  <c r="E19" i="97" s="1"/>
  <c r="E20" i="97" s="1"/>
  <c r="E21" i="97" s="1"/>
  <c r="A6" i="97"/>
  <c r="D3" i="97"/>
  <c r="A3" i="97"/>
  <c r="A2" i="97"/>
  <c r="A1" i="97"/>
  <c r="E12" i="96"/>
  <c r="E11" i="96"/>
  <c r="G22" i="94"/>
  <c r="H9" i="94"/>
  <c r="H10" i="94" s="1"/>
  <c r="H11" i="94" s="1"/>
  <c r="H12" i="94" s="1"/>
  <c r="H13" i="94" s="1"/>
  <c r="H14" i="94" s="1"/>
  <c r="H15" i="94" s="1"/>
  <c r="H16" i="94" s="1"/>
  <c r="H17" i="94" s="1"/>
  <c r="H18" i="94" s="1"/>
  <c r="H19" i="94" s="1"/>
  <c r="H20" i="94" s="1"/>
  <c r="A7" i="94"/>
  <c r="E3" i="94"/>
  <c r="A3" i="94"/>
  <c r="A2" i="94"/>
  <c r="A1" i="94"/>
  <c r="G23" i="93"/>
  <c r="E23" i="93"/>
  <c r="I23" i="93" s="1"/>
  <c r="F11" i="91" s="1"/>
  <c r="H10" i="93"/>
  <c r="H11" i="93" s="1"/>
  <c r="H12" i="93" s="1"/>
  <c r="H13" i="93" s="1"/>
  <c r="H14" i="93" s="1"/>
  <c r="H15" i="93" s="1"/>
  <c r="H16" i="93" s="1"/>
  <c r="H17" i="93" s="1"/>
  <c r="H18" i="93" s="1"/>
  <c r="H19" i="93" s="1"/>
  <c r="H20" i="93" s="1"/>
  <c r="H21" i="93" s="1"/>
  <c r="F9" i="93"/>
  <c r="F10" i="93" s="1"/>
  <c r="F11" i="93" s="1"/>
  <c r="F12" i="93" s="1"/>
  <c r="F13" i="93" s="1"/>
  <c r="F14" i="93" s="1"/>
  <c r="F15" i="93" s="1"/>
  <c r="F16" i="93" s="1"/>
  <c r="F17" i="93" s="1"/>
  <c r="F18" i="93" s="1"/>
  <c r="F19" i="93" s="1"/>
  <c r="F20" i="93" s="1"/>
  <c r="F21" i="93" s="1"/>
  <c r="A7" i="93"/>
  <c r="E3" i="93"/>
  <c r="A3" i="93"/>
  <c r="A2" i="93"/>
  <c r="A1" i="93"/>
  <c r="F28" i="92"/>
  <c r="D28" i="92"/>
  <c r="H27" i="92"/>
  <c r="H26" i="92"/>
  <c r="F23" i="92"/>
  <c r="D23" i="92"/>
  <c r="D10" i="91" s="1"/>
  <c r="G10" i="92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E9" i="92"/>
  <c r="E10" i="92" s="1"/>
  <c r="E11" i="92" s="1"/>
  <c r="E12" i="92" s="1"/>
  <c r="E13" i="92" s="1"/>
  <c r="E14" i="92" s="1"/>
  <c r="E15" i="92" s="1"/>
  <c r="E16" i="92" s="1"/>
  <c r="E17" i="92" s="1"/>
  <c r="E18" i="92" s="1"/>
  <c r="E19" i="92" s="1"/>
  <c r="E20" i="92" s="1"/>
  <c r="E21" i="92" s="1"/>
  <c r="A6" i="92"/>
  <c r="D3" i="92"/>
  <c r="A3" i="92"/>
  <c r="A2" i="92"/>
  <c r="A1" i="92"/>
  <c r="E12" i="91"/>
  <c r="D12" i="91"/>
  <c r="E11" i="91"/>
  <c r="E10" i="91"/>
  <c r="G22" i="90"/>
  <c r="D12" i="87" s="1"/>
  <c r="H9" i="90"/>
  <c r="H10" i="90" s="1"/>
  <c r="H11" i="90" s="1"/>
  <c r="H12" i="90" s="1"/>
  <c r="H13" i="90" s="1"/>
  <c r="H14" i="90" s="1"/>
  <c r="H15" i="90" s="1"/>
  <c r="H16" i="90" s="1"/>
  <c r="H17" i="90" s="1"/>
  <c r="H18" i="90" s="1"/>
  <c r="H19" i="90" s="1"/>
  <c r="H20" i="90" s="1"/>
  <c r="A7" i="90"/>
  <c r="E3" i="90"/>
  <c r="A3" i="90"/>
  <c r="A2" i="90"/>
  <c r="A1" i="90"/>
  <c r="G23" i="89"/>
  <c r="E11" i="87" s="1"/>
  <c r="E23" i="89"/>
  <c r="H10" i="89"/>
  <c r="H11" i="89" s="1"/>
  <c r="H12" i="89" s="1"/>
  <c r="H13" i="89" s="1"/>
  <c r="H14" i="89" s="1"/>
  <c r="H15" i="89" s="1"/>
  <c r="H16" i="89" s="1"/>
  <c r="H17" i="89" s="1"/>
  <c r="H18" i="89" s="1"/>
  <c r="H19" i="89" s="1"/>
  <c r="H20" i="89" s="1"/>
  <c r="H21" i="89" s="1"/>
  <c r="F10" i="89"/>
  <c r="F11" i="89" s="1"/>
  <c r="F12" i="89" s="1"/>
  <c r="F13" i="89" s="1"/>
  <c r="F14" i="89" s="1"/>
  <c r="F15" i="89" s="1"/>
  <c r="F16" i="89" s="1"/>
  <c r="F17" i="89" s="1"/>
  <c r="F18" i="89" s="1"/>
  <c r="F19" i="89" s="1"/>
  <c r="F20" i="89" s="1"/>
  <c r="F21" i="89" s="1"/>
  <c r="F9" i="89"/>
  <c r="I9" i="89" s="1"/>
  <c r="I10" i="89" s="1"/>
  <c r="I11" i="89" s="1"/>
  <c r="I12" i="89" s="1"/>
  <c r="I13" i="89" s="1"/>
  <c r="I14" i="89" s="1"/>
  <c r="I15" i="89" s="1"/>
  <c r="I16" i="89" s="1"/>
  <c r="I17" i="89" s="1"/>
  <c r="I18" i="89" s="1"/>
  <c r="I19" i="89" s="1"/>
  <c r="I20" i="89" s="1"/>
  <c r="I21" i="89" s="1"/>
  <c r="A7" i="89"/>
  <c r="E3" i="89"/>
  <c r="A3" i="89"/>
  <c r="A2" i="89"/>
  <c r="A1" i="89"/>
  <c r="F28" i="88"/>
  <c r="D28" i="88"/>
  <c r="H27" i="88"/>
  <c r="H26" i="88"/>
  <c r="H28" i="88" s="1"/>
  <c r="F23" i="88"/>
  <c r="E10" i="87" s="1"/>
  <c r="D23" i="88"/>
  <c r="G10" i="88"/>
  <c r="G11" i="88" s="1"/>
  <c r="G12" i="88" s="1"/>
  <c r="G13" i="88" s="1"/>
  <c r="G14" i="88" s="1"/>
  <c r="G15" i="88" s="1"/>
  <c r="G16" i="88" s="1"/>
  <c r="G17" i="88" s="1"/>
  <c r="G18" i="88" s="1"/>
  <c r="G19" i="88" s="1"/>
  <c r="G20" i="88" s="1"/>
  <c r="G21" i="88" s="1"/>
  <c r="E9" i="88"/>
  <c r="E10" i="88" s="1"/>
  <c r="E11" i="88" s="1"/>
  <c r="E12" i="88" s="1"/>
  <c r="E13" i="88" s="1"/>
  <c r="E14" i="88" s="1"/>
  <c r="E15" i="88" s="1"/>
  <c r="E16" i="88" s="1"/>
  <c r="E17" i="88" s="1"/>
  <c r="E18" i="88" s="1"/>
  <c r="E19" i="88" s="1"/>
  <c r="E20" i="88" s="1"/>
  <c r="E21" i="88" s="1"/>
  <c r="A6" i="88"/>
  <c r="D3" i="88"/>
  <c r="A3" i="88"/>
  <c r="A2" i="88"/>
  <c r="A1" i="88"/>
  <c r="E12" i="87"/>
  <c r="D11" i="87"/>
  <c r="G22" i="86"/>
  <c r="D12" i="83" s="1"/>
  <c r="H9" i="86"/>
  <c r="H10" i="86" s="1"/>
  <c r="H11" i="86" s="1"/>
  <c r="H12" i="86" s="1"/>
  <c r="H13" i="86" s="1"/>
  <c r="H14" i="86" s="1"/>
  <c r="H15" i="86" s="1"/>
  <c r="H16" i="86" s="1"/>
  <c r="H17" i="86" s="1"/>
  <c r="H18" i="86" s="1"/>
  <c r="H19" i="86" s="1"/>
  <c r="H20" i="86" s="1"/>
  <c r="A7" i="86"/>
  <c r="E3" i="86"/>
  <c r="A3" i="86"/>
  <c r="A2" i="86"/>
  <c r="A1" i="86"/>
  <c r="G23" i="85"/>
  <c r="E11" i="83" s="1"/>
  <c r="E23" i="85"/>
  <c r="H10" i="85"/>
  <c r="H11" i="85" s="1"/>
  <c r="H12" i="85" s="1"/>
  <c r="H13" i="85" s="1"/>
  <c r="H14" i="85" s="1"/>
  <c r="H15" i="85" s="1"/>
  <c r="H16" i="85" s="1"/>
  <c r="H17" i="85" s="1"/>
  <c r="H18" i="85" s="1"/>
  <c r="H19" i="85" s="1"/>
  <c r="H20" i="85" s="1"/>
  <c r="H21" i="85" s="1"/>
  <c r="F9" i="85"/>
  <c r="F10" i="85" s="1"/>
  <c r="F11" i="85" s="1"/>
  <c r="F12" i="85" s="1"/>
  <c r="F13" i="85" s="1"/>
  <c r="F14" i="85" s="1"/>
  <c r="F15" i="85" s="1"/>
  <c r="F16" i="85" s="1"/>
  <c r="F17" i="85" s="1"/>
  <c r="F18" i="85" s="1"/>
  <c r="F19" i="85" s="1"/>
  <c r="F20" i="85" s="1"/>
  <c r="F21" i="85" s="1"/>
  <c r="A7" i="85"/>
  <c r="E3" i="85"/>
  <c r="A3" i="85"/>
  <c r="A2" i="85"/>
  <c r="A1" i="85"/>
  <c r="F28" i="84"/>
  <c r="D28" i="84"/>
  <c r="H27" i="84"/>
  <c r="H28" i="84" s="1"/>
  <c r="H26" i="84"/>
  <c r="F23" i="84"/>
  <c r="E10" i="83" s="1"/>
  <c r="D23" i="84"/>
  <c r="D10" i="83" s="1"/>
  <c r="G10" i="84"/>
  <c r="G11" i="84" s="1"/>
  <c r="G12" i="84" s="1"/>
  <c r="G13" i="84" s="1"/>
  <c r="G14" i="84" s="1"/>
  <c r="G15" i="84" s="1"/>
  <c r="G16" i="84" s="1"/>
  <c r="G17" i="84" s="1"/>
  <c r="G18" i="84" s="1"/>
  <c r="G19" i="84" s="1"/>
  <c r="G20" i="84" s="1"/>
  <c r="G21" i="84" s="1"/>
  <c r="E9" i="84"/>
  <c r="E10" i="84" s="1"/>
  <c r="E11" i="84" s="1"/>
  <c r="E12" i="84" s="1"/>
  <c r="E13" i="84" s="1"/>
  <c r="E14" i="84" s="1"/>
  <c r="E15" i="84" s="1"/>
  <c r="E16" i="84" s="1"/>
  <c r="E17" i="84" s="1"/>
  <c r="E18" i="84" s="1"/>
  <c r="E19" i="84" s="1"/>
  <c r="E20" i="84" s="1"/>
  <c r="E21" i="84" s="1"/>
  <c r="A6" i="84"/>
  <c r="D3" i="84"/>
  <c r="A3" i="84"/>
  <c r="A2" i="84"/>
  <c r="A1" i="84"/>
  <c r="E12" i="83"/>
  <c r="G22" i="82"/>
  <c r="D12" i="79" s="1"/>
  <c r="H9" i="82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A7" i="82"/>
  <c r="E3" i="82"/>
  <c r="A3" i="82"/>
  <c r="A2" i="82"/>
  <c r="A1" i="82"/>
  <c r="G23" i="81"/>
  <c r="E11" i="79" s="1"/>
  <c r="E23" i="81"/>
  <c r="H10" i="81"/>
  <c r="H11" i="81" s="1"/>
  <c r="H12" i="81" s="1"/>
  <c r="H13" i="81" s="1"/>
  <c r="H14" i="81" s="1"/>
  <c r="H15" i="81" s="1"/>
  <c r="H16" i="81" s="1"/>
  <c r="H17" i="81" s="1"/>
  <c r="H18" i="81" s="1"/>
  <c r="H19" i="81" s="1"/>
  <c r="H20" i="81" s="1"/>
  <c r="H21" i="81" s="1"/>
  <c r="F9" i="81"/>
  <c r="F10" i="81" s="1"/>
  <c r="F11" i="81" s="1"/>
  <c r="F12" i="81" s="1"/>
  <c r="F13" i="81" s="1"/>
  <c r="F14" i="81" s="1"/>
  <c r="F15" i="81" s="1"/>
  <c r="F16" i="81" s="1"/>
  <c r="F17" i="81" s="1"/>
  <c r="F18" i="81" s="1"/>
  <c r="F19" i="81" s="1"/>
  <c r="F20" i="81" s="1"/>
  <c r="F21" i="81" s="1"/>
  <c r="A7" i="81"/>
  <c r="E3" i="81"/>
  <c r="A3" i="81"/>
  <c r="A2" i="81"/>
  <c r="A1" i="81"/>
  <c r="F28" i="80"/>
  <c r="D28" i="80"/>
  <c r="H27" i="80"/>
  <c r="H26" i="80"/>
  <c r="F23" i="80"/>
  <c r="D23" i="80"/>
  <c r="D10" i="79" s="1"/>
  <c r="G10" i="80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E9" i="80"/>
  <c r="E10" i="80" s="1"/>
  <c r="E11" i="80" s="1"/>
  <c r="E12" i="80" s="1"/>
  <c r="E13" i="80" s="1"/>
  <c r="E14" i="80" s="1"/>
  <c r="E15" i="80" s="1"/>
  <c r="E16" i="80" s="1"/>
  <c r="E17" i="80" s="1"/>
  <c r="E18" i="80" s="1"/>
  <c r="E19" i="80" s="1"/>
  <c r="E20" i="80" s="1"/>
  <c r="E21" i="80" s="1"/>
  <c r="A6" i="80"/>
  <c r="D3" i="80"/>
  <c r="A3" i="80"/>
  <c r="A2" i="80"/>
  <c r="A1" i="80"/>
  <c r="E12" i="79"/>
  <c r="D11" i="79"/>
  <c r="E10" i="79"/>
  <c r="G22" i="78"/>
  <c r="D12" i="75" s="1"/>
  <c r="H9" i="78"/>
  <c r="H10" i="78" s="1"/>
  <c r="H11" i="78" s="1"/>
  <c r="H12" i="78" s="1"/>
  <c r="H13" i="78" s="1"/>
  <c r="H14" i="78" s="1"/>
  <c r="H15" i="78" s="1"/>
  <c r="H16" i="78" s="1"/>
  <c r="H17" i="78" s="1"/>
  <c r="H18" i="78" s="1"/>
  <c r="H19" i="78" s="1"/>
  <c r="H20" i="78" s="1"/>
  <c r="A7" i="78"/>
  <c r="E3" i="78"/>
  <c r="A3" i="78"/>
  <c r="A2" i="78"/>
  <c r="A1" i="78"/>
  <c r="G23" i="77"/>
  <c r="E23" i="77"/>
  <c r="I23" i="77" s="1"/>
  <c r="F11" i="75" s="1"/>
  <c r="H10" i="77"/>
  <c r="H11" i="77" s="1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F9" i="77"/>
  <c r="F10" i="77" s="1"/>
  <c r="F11" i="77" s="1"/>
  <c r="F12" i="77" s="1"/>
  <c r="F13" i="77" s="1"/>
  <c r="F14" i="77" s="1"/>
  <c r="F15" i="77" s="1"/>
  <c r="F16" i="77" s="1"/>
  <c r="F17" i="77" s="1"/>
  <c r="F18" i="77" s="1"/>
  <c r="F19" i="77" s="1"/>
  <c r="F20" i="77" s="1"/>
  <c r="F21" i="77" s="1"/>
  <c r="A7" i="77"/>
  <c r="E3" i="77"/>
  <c r="A3" i="77"/>
  <c r="A2" i="77"/>
  <c r="A1" i="77"/>
  <c r="F28" i="76"/>
  <c r="D28" i="76"/>
  <c r="H27" i="76"/>
  <c r="H26" i="76"/>
  <c r="F23" i="76"/>
  <c r="E10" i="75" s="1"/>
  <c r="D23" i="76"/>
  <c r="D10" i="75" s="1"/>
  <c r="G10" i="76"/>
  <c r="G11" i="76" s="1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E9" i="76"/>
  <c r="E10" i="76" s="1"/>
  <c r="E11" i="76" s="1"/>
  <c r="E12" i="76" s="1"/>
  <c r="E13" i="76" s="1"/>
  <c r="E14" i="76" s="1"/>
  <c r="E15" i="76" s="1"/>
  <c r="E16" i="76" s="1"/>
  <c r="E17" i="76" s="1"/>
  <c r="E18" i="76" s="1"/>
  <c r="E19" i="76" s="1"/>
  <c r="E20" i="76" s="1"/>
  <c r="E21" i="76" s="1"/>
  <c r="A6" i="76"/>
  <c r="D3" i="76"/>
  <c r="A3" i="76"/>
  <c r="A2" i="76"/>
  <c r="A1" i="76"/>
  <c r="E12" i="75"/>
  <c r="E11" i="75"/>
  <c r="G22" i="74"/>
  <c r="D12" i="71" s="1"/>
  <c r="H9" i="74"/>
  <c r="H10" i="74" s="1"/>
  <c r="H11" i="74" s="1"/>
  <c r="H12" i="74" s="1"/>
  <c r="H13" i="74" s="1"/>
  <c r="H14" i="74" s="1"/>
  <c r="H15" i="74" s="1"/>
  <c r="H16" i="74" s="1"/>
  <c r="H17" i="74" s="1"/>
  <c r="H18" i="74" s="1"/>
  <c r="H19" i="74" s="1"/>
  <c r="H20" i="74" s="1"/>
  <c r="A7" i="74"/>
  <c r="E3" i="74"/>
  <c r="A3" i="74"/>
  <c r="A2" i="74"/>
  <c r="A1" i="74"/>
  <c r="G23" i="73"/>
  <c r="E11" i="71" s="1"/>
  <c r="E23" i="73"/>
  <c r="H10" i="73"/>
  <c r="H11" i="73" s="1"/>
  <c r="H12" i="73" s="1"/>
  <c r="H13" i="73" s="1"/>
  <c r="H14" i="73" s="1"/>
  <c r="H15" i="73" s="1"/>
  <c r="H16" i="73" s="1"/>
  <c r="H17" i="73" s="1"/>
  <c r="H18" i="73" s="1"/>
  <c r="H19" i="73" s="1"/>
  <c r="H20" i="73" s="1"/>
  <c r="H21" i="73" s="1"/>
  <c r="F9" i="73"/>
  <c r="I9" i="73" s="1"/>
  <c r="I10" i="73" s="1"/>
  <c r="I11" i="73" s="1"/>
  <c r="I12" i="73" s="1"/>
  <c r="I13" i="73" s="1"/>
  <c r="I14" i="73" s="1"/>
  <c r="I15" i="73" s="1"/>
  <c r="I16" i="73" s="1"/>
  <c r="I17" i="73" s="1"/>
  <c r="I18" i="73" s="1"/>
  <c r="I19" i="73" s="1"/>
  <c r="I20" i="73" s="1"/>
  <c r="I21" i="73" s="1"/>
  <c r="A7" i="73"/>
  <c r="E3" i="73"/>
  <c r="A3" i="73"/>
  <c r="A2" i="73"/>
  <c r="A1" i="73"/>
  <c r="F28" i="72"/>
  <c r="D28" i="72"/>
  <c r="H27" i="72"/>
  <c r="H28" i="72" s="1"/>
  <c r="H26" i="72"/>
  <c r="F23" i="72"/>
  <c r="E10" i="71" s="1"/>
  <c r="D23" i="72"/>
  <c r="D10" i="71" s="1"/>
  <c r="G10" i="72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E10" i="72"/>
  <c r="E11" i="72" s="1"/>
  <c r="E12" i="72" s="1"/>
  <c r="E13" i="72" s="1"/>
  <c r="E14" i="72" s="1"/>
  <c r="E15" i="72" s="1"/>
  <c r="E16" i="72" s="1"/>
  <c r="E17" i="72" s="1"/>
  <c r="E18" i="72" s="1"/>
  <c r="E19" i="72" s="1"/>
  <c r="E20" i="72" s="1"/>
  <c r="E21" i="72" s="1"/>
  <c r="H9" i="72"/>
  <c r="H10" i="72" s="1"/>
  <c r="H11" i="72" s="1"/>
  <c r="H12" i="72" s="1"/>
  <c r="H13" i="72" s="1"/>
  <c r="H14" i="72" s="1"/>
  <c r="H15" i="72" s="1"/>
  <c r="H16" i="72" s="1"/>
  <c r="H17" i="72" s="1"/>
  <c r="H18" i="72" s="1"/>
  <c r="H19" i="72" s="1"/>
  <c r="H20" i="72" s="1"/>
  <c r="H21" i="72" s="1"/>
  <c r="E9" i="72"/>
  <c r="A6" i="72"/>
  <c r="D3" i="72"/>
  <c r="A3" i="72"/>
  <c r="A2" i="72"/>
  <c r="A1" i="72"/>
  <c r="E12" i="71"/>
  <c r="G22" i="70"/>
  <c r="D12" i="67" s="1"/>
  <c r="H9" i="70"/>
  <c r="H10" i="70" s="1"/>
  <c r="H11" i="70" s="1"/>
  <c r="H12" i="70" s="1"/>
  <c r="H13" i="70" s="1"/>
  <c r="H14" i="70" s="1"/>
  <c r="H15" i="70" s="1"/>
  <c r="H16" i="70" s="1"/>
  <c r="H17" i="70" s="1"/>
  <c r="H18" i="70" s="1"/>
  <c r="H19" i="70" s="1"/>
  <c r="H20" i="70" s="1"/>
  <c r="A7" i="70"/>
  <c r="E3" i="70"/>
  <c r="A3" i="70"/>
  <c r="A2" i="70"/>
  <c r="A1" i="70"/>
  <c r="G23" i="69"/>
  <c r="E11" i="67" s="1"/>
  <c r="E23" i="69"/>
  <c r="D11" i="67" s="1"/>
  <c r="H10" i="69"/>
  <c r="H11" i="69" s="1"/>
  <c r="H12" i="69" s="1"/>
  <c r="H13" i="69" s="1"/>
  <c r="H14" i="69" s="1"/>
  <c r="H15" i="69" s="1"/>
  <c r="H16" i="69" s="1"/>
  <c r="H17" i="69" s="1"/>
  <c r="H18" i="69" s="1"/>
  <c r="H19" i="69" s="1"/>
  <c r="H20" i="69" s="1"/>
  <c r="H21" i="69" s="1"/>
  <c r="F9" i="69"/>
  <c r="F10" i="69" s="1"/>
  <c r="F11" i="69" s="1"/>
  <c r="F12" i="69" s="1"/>
  <c r="F13" i="69" s="1"/>
  <c r="F14" i="69" s="1"/>
  <c r="F15" i="69" s="1"/>
  <c r="F16" i="69" s="1"/>
  <c r="F17" i="69" s="1"/>
  <c r="F18" i="69" s="1"/>
  <c r="F19" i="69" s="1"/>
  <c r="F20" i="69" s="1"/>
  <c r="F21" i="69" s="1"/>
  <c r="A7" i="69"/>
  <c r="E3" i="69"/>
  <c r="A3" i="69"/>
  <c r="A2" i="69"/>
  <c r="A1" i="69"/>
  <c r="F28" i="68"/>
  <c r="D28" i="68"/>
  <c r="H27" i="68"/>
  <c r="H26" i="68"/>
  <c r="H28" i="68" s="1"/>
  <c r="F23" i="68"/>
  <c r="E10" i="67" s="1"/>
  <c r="D23" i="68"/>
  <c r="G10" i="68"/>
  <c r="G11" i="68" s="1"/>
  <c r="G12" i="68" s="1"/>
  <c r="G13" i="68" s="1"/>
  <c r="G14" i="68" s="1"/>
  <c r="G15" i="68" s="1"/>
  <c r="G16" i="68" s="1"/>
  <c r="G17" i="68" s="1"/>
  <c r="G18" i="68" s="1"/>
  <c r="G19" i="68" s="1"/>
  <c r="G20" i="68" s="1"/>
  <c r="G21" i="68" s="1"/>
  <c r="H9" i="68"/>
  <c r="H10" i="68" s="1"/>
  <c r="H11" i="68" s="1"/>
  <c r="H12" i="68" s="1"/>
  <c r="H13" i="68" s="1"/>
  <c r="H14" i="68" s="1"/>
  <c r="H15" i="68" s="1"/>
  <c r="H16" i="68" s="1"/>
  <c r="H17" i="68" s="1"/>
  <c r="H18" i="68" s="1"/>
  <c r="H19" i="68" s="1"/>
  <c r="H20" i="68" s="1"/>
  <c r="H21" i="68" s="1"/>
  <c r="E9" i="68"/>
  <c r="E10" i="68" s="1"/>
  <c r="E11" i="68" s="1"/>
  <c r="E12" i="68" s="1"/>
  <c r="E13" i="68" s="1"/>
  <c r="E14" i="68" s="1"/>
  <c r="E15" i="68" s="1"/>
  <c r="E16" i="68" s="1"/>
  <c r="E17" i="68" s="1"/>
  <c r="E18" i="68" s="1"/>
  <c r="E19" i="68" s="1"/>
  <c r="E20" i="68" s="1"/>
  <c r="E21" i="68" s="1"/>
  <c r="A6" i="68"/>
  <c r="D3" i="68"/>
  <c r="A3" i="68"/>
  <c r="A2" i="68"/>
  <c r="A1" i="68"/>
  <c r="E12" i="67"/>
  <c r="D10" i="67"/>
  <c r="A1" i="66"/>
  <c r="G22" i="66"/>
  <c r="H9" i="66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A7" i="66"/>
  <c r="E3" i="66"/>
  <c r="A3" i="66"/>
  <c r="A2" i="66"/>
  <c r="G23" i="65"/>
  <c r="E11" i="63" s="1"/>
  <c r="E23" i="65"/>
  <c r="I23" i="65" s="1"/>
  <c r="F11" i="63" s="1"/>
  <c r="H10" i="65"/>
  <c r="H11" i="65" s="1"/>
  <c r="H12" i="65" s="1"/>
  <c r="H13" i="65" s="1"/>
  <c r="H14" i="65" s="1"/>
  <c r="H15" i="65" s="1"/>
  <c r="H16" i="65" s="1"/>
  <c r="H17" i="65" s="1"/>
  <c r="H18" i="65" s="1"/>
  <c r="H19" i="65" s="1"/>
  <c r="H20" i="65" s="1"/>
  <c r="H21" i="65" s="1"/>
  <c r="F9" i="65"/>
  <c r="F10" i="65" s="1"/>
  <c r="F11" i="65" s="1"/>
  <c r="F12" i="65" s="1"/>
  <c r="F13" i="65" s="1"/>
  <c r="F14" i="65" s="1"/>
  <c r="F15" i="65" s="1"/>
  <c r="F16" i="65" s="1"/>
  <c r="F17" i="65" s="1"/>
  <c r="F18" i="65" s="1"/>
  <c r="F19" i="65" s="1"/>
  <c r="F20" i="65" s="1"/>
  <c r="F21" i="65" s="1"/>
  <c r="A7" i="65"/>
  <c r="E3" i="65"/>
  <c r="A3" i="65"/>
  <c r="A2" i="65"/>
  <c r="A1" i="65"/>
  <c r="F28" i="64"/>
  <c r="D28" i="64"/>
  <c r="H27" i="64"/>
  <c r="H26" i="64"/>
  <c r="F23" i="64"/>
  <c r="D23" i="64"/>
  <c r="D10" i="63" s="1"/>
  <c r="G10" i="64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E9" i="64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A6" i="64"/>
  <c r="D3" i="64"/>
  <c r="A3" i="64"/>
  <c r="A2" i="64"/>
  <c r="A1" i="64"/>
  <c r="E12" i="63"/>
  <c r="D12" i="63"/>
  <c r="F12" i="63" s="1"/>
  <c r="D11" i="63"/>
  <c r="E10" i="63"/>
  <c r="G22" i="62"/>
  <c r="H9" i="62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A7" i="62"/>
  <c r="E3" i="62"/>
  <c r="A3" i="62"/>
  <c r="A2" i="62"/>
  <c r="A1" i="62"/>
  <c r="G23" i="61"/>
  <c r="E11" i="59" s="1"/>
  <c r="E23" i="61"/>
  <c r="D11" i="59" s="1"/>
  <c r="H10" i="61"/>
  <c r="H11" i="61" s="1"/>
  <c r="H12" i="61" s="1"/>
  <c r="H13" i="61" s="1"/>
  <c r="H14" i="61" s="1"/>
  <c r="H15" i="61" s="1"/>
  <c r="H16" i="61" s="1"/>
  <c r="H17" i="61" s="1"/>
  <c r="H18" i="61" s="1"/>
  <c r="H19" i="61" s="1"/>
  <c r="H20" i="61" s="1"/>
  <c r="H21" i="61" s="1"/>
  <c r="F9" i="6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A7" i="61"/>
  <c r="E3" i="61"/>
  <c r="A3" i="61"/>
  <c r="A2" i="61"/>
  <c r="A1" i="61"/>
  <c r="F28" i="60"/>
  <c r="D28" i="60"/>
  <c r="H27" i="60"/>
  <c r="H26" i="60"/>
  <c r="F23" i="60"/>
  <c r="E10" i="59" s="1"/>
  <c r="D23" i="60"/>
  <c r="H23" i="60" s="1"/>
  <c r="F10" i="59" s="1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E9" i="60"/>
  <c r="H9" i="60" s="1"/>
  <c r="H10" i="60" s="1"/>
  <c r="H11" i="60" s="1"/>
  <c r="H12" i="60" s="1"/>
  <c r="H13" i="60" s="1"/>
  <c r="H14" i="60" s="1"/>
  <c r="H15" i="60" s="1"/>
  <c r="H16" i="60" s="1"/>
  <c r="H17" i="60" s="1"/>
  <c r="H18" i="60" s="1"/>
  <c r="H19" i="60" s="1"/>
  <c r="H20" i="60" s="1"/>
  <c r="H21" i="60" s="1"/>
  <c r="A6" i="60"/>
  <c r="D3" i="60"/>
  <c r="A3" i="60"/>
  <c r="A2" i="60"/>
  <c r="A1" i="60"/>
  <c r="E12" i="59"/>
  <c r="D12" i="59"/>
  <c r="G22" i="58"/>
  <c r="D12" i="55" s="1"/>
  <c r="F12" i="55" s="1"/>
  <c r="H9" i="58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A7" i="58"/>
  <c r="E3" i="58"/>
  <c r="A3" i="58"/>
  <c r="A2" i="58"/>
  <c r="A1" i="58"/>
  <c r="G23" i="57"/>
  <c r="E11" i="55" s="1"/>
  <c r="E23" i="57"/>
  <c r="D11" i="55" s="1"/>
  <c r="H10" i="57"/>
  <c r="H11" i="57" s="1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F9" i="57"/>
  <c r="F10" i="57" s="1"/>
  <c r="F11" i="57" s="1"/>
  <c r="F12" i="57" s="1"/>
  <c r="F13" i="57" s="1"/>
  <c r="F14" i="57" s="1"/>
  <c r="F15" i="57" s="1"/>
  <c r="F16" i="57" s="1"/>
  <c r="F17" i="57" s="1"/>
  <c r="F18" i="57" s="1"/>
  <c r="F19" i="57" s="1"/>
  <c r="F20" i="57" s="1"/>
  <c r="F21" i="57" s="1"/>
  <c r="A7" i="57"/>
  <c r="E3" i="57"/>
  <c r="A3" i="57"/>
  <c r="A2" i="57"/>
  <c r="A1" i="57"/>
  <c r="F28" i="56"/>
  <c r="D28" i="56"/>
  <c r="H27" i="56"/>
  <c r="H26" i="56"/>
  <c r="F23" i="56"/>
  <c r="E10" i="55" s="1"/>
  <c r="D23" i="56"/>
  <c r="D10" i="55" s="1"/>
  <c r="G10" i="56"/>
  <c r="G11" i="56" s="1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H9" i="56" s="1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A6" i="56"/>
  <c r="D3" i="56"/>
  <c r="A3" i="56"/>
  <c r="A2" i="56"/>
  <c r="A1" i="56"/>
  <c r="E12" i="55"/>
  <c r="G22" i="54"/>
  <c r="H9" i="54"/>
  <c r="H10" i="54" s="1"/>
  <c r="H11" i="54" s="1"/>
  <c r="H12" i="54" s="1"/>
  <c r="H13" i="54" s="1"/>
  <c r="H14" i="54" s="1"/>
  <c r="H15" i="54" s="1"/>
  <c r="H16" i="54" s="1"/>
  <c r="H17" i="54" s="1"/>
  <c r="H18" i="54" s="1"/>
  <c r="H19" i="54" s="1"/>
  <c r="H20" i="54" s="1"/>
  <c r="A7" i="54"/>
  <c r="E3" i="54"/>
  <c r="A3" i="54"/>
  <c r="A2" i="54"/>
  <c r="A1" i="54"/>
  <c r="G23" i="53"/>
  <c r="E23" i="53"/>
  <c r="I23" i="53" s="1"/>
  <c r="F11" i="51" s="1"/>
  <c r="H10" i="53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F9" i="53"/>
  <c r="I9" i="53" s="1"/>
  <c r="I10" i="53" s="1"/>
  <c r="I11" i="53" s="1"/>
  <c r="I12" i="53" s="1"/>
  <c r="I13" i="53" s="1"/>
  <c r="I14" i="53" s="1"/>
  <c r="I15" i="53" s="1"/>
  <c r="I16" i="53" s="1"/>
  <c r="I17" i="53" s="1"/>
  <c r="I18" i="53" s="1"/>
  <c r="I19" i="53" s="1"/>
  <c r="I20" i="53" s="1"/>
  <c r="I21" i="53" s="1"/>
  <c r="A7" i="53"/>
  <c r="E3" i="53"/>
  <c r="A3" i="53"/>
  <c r="A2" i="53"/>
  <c r="A1" i="53"/>
  <c r="F28" i="52"/>
  <c r="D28" i="52"/>
  <c r="H27" i="52"/>
  <c r="H26" i="52"/>
  <c r="F23" i="52"/>
  <c r="D23" i="52"/>
  <c r="D10" i="51" s="1"/>
  <c r="G10" i="52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E9" i="52"/>
  <c r="E10" i="52" s="1"/>
  <c r="E11" i="52" s="1"/>
  <c r="E12" i="52" s="1"/>
  <c r="E13" i="52" s="1"/>
  <c r="E14" i="52" s="1"/>
  <c r="E15" i="52" s="1"/>
  <c r="E16" i="52" s="1"/>
  <c r="E17" i="52" s="1"/>
  <c r="E18" i="52" s="1"/>
  <c r="E19" i="52" s="1"/>
  <c r="E20" i="52" s="1"/>
  <c r="E21" i="52" s="1"/>
  <c r="A6" i="52"/>
  <c r="D3" i="52"/>
  <c r="A3" i="52"/>
  <c r="A2" i="52"/>
  <c r="A1" i="52"/>
  <c r="E12" i="51"/>
  <c r="D12" i="51"/>
  <c r="F12" i="51" s="1"/>
  <c r="E11" i="51"/>
  <c r="E10" i="51"/>
  <c r="G22" i="50"/>
  <c r="D12" i="47" s="1"/>
  <c r="F12" i="47" s="1"/>
  <c r="H9" i="50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A7" i="50"/>
  <c r="E3" i="50"/>
  <c r="A3" i="50"/>
  <c r="A2" i="50"/>
  <c r="A1" i="50"/>
  <c r="G23" i="49"/>
  <c r="E23" i="49"/>
  <c r="I23" i="49" s="1"/>
  <c r="F11" i="47" s="1"/>
  <c r="H10" i="49"/>
  <c r="H11" i="49" s="1"/>
  <c r="H12" i="49" s="1"/>
  <c r="H13" i="49" s="1"/>
  <c r="H14" i="49" s="1"/>
  <c r="H15" i="49" s="1"/>
  <c r="H16" i="49" s="1"/>
  <c r="H17" i="49" s="1"/>
  <c r="H18" i="49" s="1"/>
  <c r="H19" i="49" s="1"/>
  <c r="H20" i="49" s="1"/>
  <c r="H21" i="49" s="1"/>
  <c r="F10" i="49"/>
  <c r="F11" i="49" s="1"/>
  <c r="F12" i="49" s="1"/>
  <c r="F13" i="49" s="1"/>
  <c r="F14" i="49" s="1"/>
  <c r="F15" i="49" s="1"/>
  <c r="F16" i="49" s="1"/>
  <c r="F17" i="49" s="1"/>
  <c r="F18" i="49" s="1"/>
  <c r="F19" i="49" s="1"/>
  <c r="F20" i="49" s="1"/>
  <c r="F21" i="49" s="1"/>
  <c r="I9" i="49"/>
  <c r="I10" i="49" s="1"/>
  <c r="I11" i="49" s="1"/>
  <c r="I12" i="49" s="1"/>
  <c r="I13" i="49" s="1"/>
  <c r="I14" i="49" s="1"/>
  <c r="I15" i="49" s="1"/>
  <c r="I16" i="49" s="1"/>
  <c r="I17" i="49" s="1"/>
  <c r="I18" i="49" s="1"/>
  <c r="I19" i="49" s="1"/>
  <c r="I20" i="49" s="1"/>
  <c r="I21" i="49" s="1"/>
  <c r="F9" i="49"/>
  <c r="A7" i="49"/>
  <c r="E3" i="49"/>
  <c r="A3" i="49"/>
  <c r="A2" i="49"/>
  <c r="A1" i="49"/>
  <c r="F28" i="48"/>
  <c r="D28" i="48"/>
  <c r="H27" i="48"/>
  <c r="H26" i="48"/>
  <c r="H28" i="48" s="1"/>
  <c r="F23" i="48"/>
  <c r="E10" i="47" s="1"/>
  <c r="D23" i="48"/>
  <c r="G10" i="48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E9" i="48"/>
  <c r="E10" i="48" s="1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A6" i="48"/>
  <c r="D3" i="48"/>
  <c r="A3" i="48"/>
  <c r="A2" i="48"/>
  <c r="A1" i="48"/>
  <c r="E12" i="47"/>
  <c r="E11" i="47"/>
  <c r="D10" i="47"/>
  <c r="G22" i="46"/>
  <c r="D12" i="43" s="1"/>
  <c r="H9" i="46"/>
  <c r="H10" i="46" s="1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A7" i="46"/>
  <c r="E3" i="46"/>
  <c r="A3" i="46"/>
  <c r="A2" i="46"/>
  <c r="A1" i="46"/>
  <c r="G23" i="45"/>
  <c r="E23" i="45"/>
  <c r="H10" i="45"/>
  <c r="H11" i="45" s="1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F9" i="45"/>
  <c r="F10" i="45" s="1"/>
  <c r="F11" i="45" s="1"/>
  <c r="F12" i="45" s="1"/>
  <c r="F13" i="45" s="1"/>
  <c r="F14" i="45" s="1"/>
  <c r="F15" i="45" s="1"/>
  <c r="F16" i="45" s="1"/>
  <c r="F17" i="45" s="1"/>
  <c r="F18" i="45" s="1"/>
  <c r="F19" i="45" s="1"/>
  <c r="F20" i="45" s="1"/>
  <c r="F21" i="45" s="1"/>
  <c r="A7" i="45"/>
  <c r="E3" i="45"/>
  <c r="A3" i="45"/>
  <c r="A2" i="45"/>
  <c r="A1" i="45"/>
  <c r="F28" i="44"/>
  <c r="D28" i="44"/>
  <c r="H27" i="44"/>
  <c r="H26" i="44"/>
  <c r="F23" i="44"/>
  <c r="E10" i="43" s="1"/>
  <c r="D23" i="44"/>
  <c r="D10" i="43" s="1"/>
  <c r="G10" i="44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E9" i="44"/>
  <c r="H9" i="44" s="1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A6" i="44"/>
  <c r="D3" i="44"/>
  <c r="A3" i="44"/>
  <c r="A2" i="44"/>
  <c r="A1" i="44"/>
  <c r="E12" i="43"/>
  <c r="E11" i="43"/>
  <c r="D11" i="43"/>
  <c r="G22" i="42"/>
  <c r="H9" i="42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A7" i="42"/>
  <c r="E3" i="42"/>
  <c r="A3" i="42"/>
  <c r="A2" i="42"/>
  <c r="A1" i="42"/>
  <c r="G23" i="41"/>
  <c r="E11" i="39" s="1"/>
  <c r="E23" i="4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F9" i="41"/>
  <c r="F10" i="41" s="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A7" i="41"/>
  <c r="E3" i="41"/>
  <c r="A3" i="41"/>
  <c r="A2" i="41"/>
  <c r="A1" i="41"/>
  <c r="F28" i="40"/>
  <c r="D28" i="40"/>
  <c r="H27" i="40"/>
  <c r="H26" i="40"/>
  <c r="H28" i="40" s="1"/>
  <c r="F23" i="40"/>
  <c r="E10" i="39" s="1"/>
  <c r="D23" i="40"/>
  <c r="D10" i="39" s="1"/>
  <c r="G10" i="40"/>
  <c r="G11" i="40" s="1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E9" i="40"/>
  <c r="H9" i="40" s="1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A6" i="40"/>
  <c r="D3" i="40"/>
  <c r="A3" i="40"/>
  <c r="A2" i="40"/>
  <c r="A1" i="40"/>
  <c r="E12" i="39"/>
  <c r="D12" i="39"/>
  <c r="D11" i="39"/>
  <c r="G22" i="38"/>
  <c r="D12" i="35" s="1"/>
  <c r="H9" i="38"/>
  <c r="H10" i="38" s="1"/>
  <c r="H11" i="38" s="1"/>
  <c r="H12" i="38" s="1"/>
  <c r="H13" i="38" s="1"/>
  <c r="H14" i="38" s="1"/>
  <c r="H15" i="38" s="1"/>
  <c r="H16" i="38" s="1"/>
  <c r="H17" i="38" s="1"/>
  <c r="H18" i="38" s="1"/>
  <c r="H19" i="38" s="1"/>
  <c r="H20" i="38" s="1"/>
  <c r="A7" i="38"/>
  <c r="E3" i="38"/>
  <c r="A3" i="38"/>
  <c r="A2" i="38"/>
  <c r="A1" i="38"/>
  <c r="G23" i="37"/>
  <c r="E11" i="35" s="1"/>
  <c r="E23" i="37"/>
  <c r="H10" i="37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F9" i="37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A7" i="37"/>
  <c r="E3" i="37"/>
  <c r="A3" i="37"/>
  <c r="A2" i="37"/>
  <c r="A1" i="37"/>
  <c r="F28" i="36"/>
  <c r="D28" i="36"/>
  <c r="H27" i="36"/>
  <c r="H28" i="36" s="1"/>
  <c r="H26" i="36"/>
  <c r="F23" i="36"/>
  <c r="D23" i="36"/>
  <c r="D10" i="35" s="1"/>
  <c r="G10" i="36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E10" i="36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9" i="36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A6" i="36"/>
  <c r="D3" i="36"/>
  <c r="A3" i="36"/>
  <c r="A2" i="36"/>
  <c r="A1" i="36"/>
  <c r="E12" i="35"/>
  <c r="D11" i="35"/>
  <c r="G22" i="34"/>
  <c r="D12" i="31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A7" i="34"/>
  <c r="E3" i="34"/>
  <c r="A3" i="34"/>
  <c r="A2" i="34"/>
  <c r="A1" i="34"/>
  <c r="G23" i="33"/>
  <c r="E23" i="33"/>
  <c r="H10" i="33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F10" i="33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9" i="33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A7" i="33"/>
  <c r="E3" i="33"/>
  <c r="A3" i="33"/>
  <c r="A2" i="33"/>
  <c r="A1" i="33"/>
  <c r="H28" i="32"/>
  <c r="F28" i="32"/>
  <c r="D28" i="32"/>
  <c r="H27" i="32"/>
  <c r="H26" i="32"/>
  <c r="F23" i="32"/>
  <c r="E10" i="31" s="1"/>
  <c r="D23" i="32"/>
  <c r="G10" i="32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E9" i="32"/>
  <c r="E10" i="32" s="1"/>
  <c r="E11" i="32" s="1"/>
  <c r="E12" i="32" s="1"/>
  <c r="E13" i="32" s="1"/>
  <c r="E14" i="32" s="1"/>
  <c r="E15" i="32" s="1"/>
  <c r="E16" i="32" s="1"/>
  <c r="E17" i="32" s="1"/>
  <c r="E18" i="32" s="1"/>
  <c r="E19" i="32" s="1"/>
  <c r="E20" i="32" s="1"/>
  <c r="E21" i="32" s="1"/>
  <c r="A6" i="32"/>
  <c r="D3" i="32"/>
  <c r="A3" i="32"/>
  <c r="A2" i="32"/>
  <c r="A1" i="32"/>
  <c r="E12" i="31"/>
  <c r="E11" i="31"/>
  <c r="H23" i="36" l="1"/>
  <c r="F10" i="35" s="1"/>
  <c r="E10" i="60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H28" i="64"/>
  <c r="F12" i="71"/>
  <c r="F12" i="75"/>
  <c r="F12" i="83"/>
  <c r="F12" i="100"/>
  <c r="F10" i="53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D14" i="39"/>
  <c r="H23" i="6" s="1"/>
  <c r="F12" i="43"/>
  <c r="H28" i="52"/>
  <c r="I23" i="81"/>
  <c r="F11" i="79" s="1"/>
  <c r="F12" i="79"/>
  <c r="E14" i="39"/>
  <c r="I23" i="6" s="1"/>
  <c r="H28" i="56"/>
  <c r="D14" i="35"/>
  <c r="H22" i="6" s="1"/>
  <c r="E14" i="51"/>
  <c r="I26" i="6" s="1"/>
  <c r="H28" i="76"/>
  <c r="H23" i="88"/>
  <c r="F10" i="87" s="1"/>
  <c r="D11" i="91"/>
  <c r="D14" i="91" s="1"/>
  <c r="H28" i="101"/>
  <c r="H9" i="64"/>
  <c r="H10" i="64" s="1"/>
  <c r="H11" i="64" s="1"/>
  <c r="H12" i="64" s="1"/>
  <c r="H13" i="64" s="1"/>
  <c r="H14" i="64" s="1"/>
  <c r="H15" i="64" s="1"/>
  <c r="H16" i="64" s="1"/>
  <c r="H17" i="64" s="1"/>
  <c r="H18" i="64" s="1"/>
  <c r="H19" i="64" s="1"/>
  <c r="H20" i="64" s="1"/>
  <c r="H21" i="64" s="1"/>
  <c r="H23" i="44"/>
  <c r="F10" i="43" s="1"/>
  <c r="E14" i="31"/>
  <c r="I21" i="6" s="1"/>
  <c r="F12" i="67"/>
  <c r="F10" i="73"/>
  <c r="F11" i="73" s="1"/>
  <c r="F12" i="73" s="1"/>
  <c r="F13" i="73" s="1"/>
  <c r="F14" i="73" s="1"/>
  <c r="F15" i="73" s="1"/>
  <c r="F16" i="73" s="1"/>
  <c r="F17" i="73" s="1"/>
  <c r="F18" i="73" s="1"/>
  <c r="F19" i="73" s="1"/>
  <c r="F20" i="73" s="1"/>
  <c r="F21" i="73" s="1"/>
  <c r="I9" i="77"/>
  <c r="I10" i="77" s="1"/>
  <c r="I11" i="77" s="1"/>
  <c r="I12" i="77" s="1"/>
  <c r="I13" i="77" s="1"/>
  <c r="I14" i="77" s="1"/>
  <c r="I15" i="77" s="1"/>
  <c r="I16" i="77" s="1"/>
  <c r="I17" i="77" s="1"/>
  <c r="I18" i="77" s="1"/>
  <c r="I19" i="77" s="1"/>
  <c r="I20" i="77" s="1"/>
  <c r="I21" i="77" s="1"/>
  <c r="F12" i="96"/>
  <c r="I23" i="85"/>
  <c r="F11" i="83" s="1"/>
  <c r="I23" i="102"/>
  <c r="F11" i="100" s="1"/>
  <c r="E14" i="67"/>
  <c r="I30" i="6" s="1"/>
  <c r="E14" i="87"/>
  <c r="I35" i="6" s="1"/>
  <c r="F12" i="39"/>
  <c r="I23" i="41"/>
  <c r="F11" i="39" s="1"/>
  <c r="E14" i="47"/>
  <c r="I25" i="6" s="1"/>
  <c r="D14" i="63"/>
  <c r="H29" i="6" s="1"/>
  <c r="H9" i="76"/>
  <c r="H10" i="76" s="1"/>
  <c r="H11" i="76" s="1"/>
  <c r="H12" i="76" s="1"/>
  <c r="H13" i="76" s="1"/>
  <c r="H14" i="76" s="1"/>
  <c r="H15" i="76" s="1"/>
  <c r="H16" i="76" s="1"/>
  <c r="H17" i="76" s="1"/>
  <c r="H18" i="76" s="1"/>
  <c r="H19" i="76" s="1"/>
  <c r="H20" i="76" s="1"/>
  <c r="H21" i="76" s="1"/>
  <c r="H9" i="80"/>
  <c r="H10" i="80" s="1"/>
  <c r="H11" i="80" s="1"/>
  <c r="H12" i="80" s="1"/>
  <c r="H13" i="80" s="1"/>
  <c r="H14" i="80" s="1"/>
  <c r="H15" i="80" s="1"/>
  <c r="H16" i="80" s="1"/>
  <c r="H17" i="80" s="1"/>
  <c r="H18" i="80" s="1"/>
  <c r="H19" i="80" s="1"/>
  <c r="H20" i="80" s="1"/>
  <c r="H21" i="80" s="1"/>
  <c r="H23" i="84"/>
  <c r="F10" i="83" s="1"/>
  <c r="E14" i="83"/>
  <c r="I34" i="6" s="1"/>
  <c r="D14" i="67"/>
  <c r="H30" i="6" s="1"/>
  <c r="H23" i="32"/>
  <c r="F10" i="31" s="1"/>
  <c r="I23" i="33"/>
  <c r="F11" i="31" s="1"/>
  <c r="F12" i="31"/>
  <c r="D14" i="43"/>
  <c r="H24" i="6" s="1"/>
  <c r="D14" i="55"/>
  <c r="H27" i="6" s="1"/>
  <c r="I23" i="57"/>
  <c r="F11" i="55" s="1"/>
  <c r="E14" i="63"/>
  <c r="I29" i="6" s="1"/>
  <c r="D10" i="87"/>
  <c r="I23" i="89"/>
  <c r="F11" i="87" s="1"/>
  <c r="F12" i="87"/>
  <c r="H28" i="92"/>
  <c r="E14" i="96"/>
  <c r="I37" i="6" s="1"/>
  <c r="H28" i="97"/>
  <c r="E14" i="91"/>
  <c r="I36" i="6" s="1"/>
  <c r="D11" i="96"/>
  <c r="H28" i="44"/>
  <c r="I23" i="45"/>
  <c r="F11" i="43" s="1"/>
  <c r="H23" i="48"/>
  <c r="F10" i="47" s="1"/>
  <c r="D10" i="59"/>
  <c r="D14" i="59" s="1"/>
  <c r="H28" i="6" s="1"/>
  <c r="I9" i="69"/>
  <c r="I10" i="69" s="1"/>
  <c r="I11" i="69" s="1"/>
  <c r="I12" i="69" s="1"/>
  <c r="I13" i="69" s="1"/>
  <c r="I14" i="69" s="1"/>
  <c r="I15" i="69" s="1"/>
  <c r="I16" i="69" s="1"/>
  <c r="I17" i="69" s="1"/>
  <c r="I18" i="69" s="1"/>
  <c r="I19" i="69" s="1"/>
  <c r="I20" i="69" s="1"/>
  <c r="I21" i="69" s="1"/>
  <c r="E14" i="75"/>
  <c r="I32" i="6" s="1"/>
  <c r="I9" i="85"/>
  <c r="I10" i="85" s="1"/>
  <c r="I11" i="85" s="1"/>
  <c r="I12" i="85" s="1"/>
  <c r="I13" i="85" s="1"/>
  <c r="I14" i="85" s="1"/>
  <c r="I15" i="85" s="1"/>
  <c r="I16" i="85" s="1"/>
  <c r="I17" i="85" s="1"/>
  <c r="I18" i="85" s="1"/>
  <c r="I19" i="85" s="1"/>
  <c r="I20" i="85" s="1"/>
  <c r="I21" i="85" s="1"/>
  <c r="I9" i="93"/>
  <c r="I10" i="93" s="1"/>
  <c r="I11" i="93" s="1"/>
  <c r="I12" i="93" s="1"/>
  <c r="I13" i="93" s="1"/>
  <c r="I14" i="93" s="1"/>
  <c r="I15" i="93" s="1"/>
  <c r="I16" i="93" s="1"/>
  <c r="I17" i="93" s="1"/>
  <c r="I18" i="93" s="1"/>
  <c r="I19" i="93" s="1"/>
  <c r="I20" i="93" s="1"/>
  <c r="I21" i="93" s="1"/>
  <c r="I9" i="98"/>
  <c r="I10" i="98" s="1"/>
  <c r="I11" i="98" s="1"/>
  <c r="I12" i="98" s="1"/>
  <c r="I13" i="98" s="1"/>
  <c r="I14" i="98" s="1"/>
  <c r="I15" i="98" s="1"/>
  <c r="I16" i="98" s="1"/>
  <c r="I17" i="98" s="1"/>
  <c r="I18" i="98" s="1"/>
  <c r="I19" i="98" s="1"/>
  <c r="I20" i="98" s="1"/>
  <c r="I21" i="98" s="1"/>
  <c r="H23" i="40"/>
  <c r="F10" i="39" s="1"/>
  <c r="E14" i="59"/>
  <c r="I28" i="6" s="1"/>
  <c r="D14" i="79"/>
  <c r="H33" i="6" s="1"/>
  <c r="D11" i="83"/>
  <c r="D14" i="83" s="1"/>
  <c r="H34" i="6" s="1"/>
  <c r="H9" i="97"/>
  <c r="H10" i="97" s="1"/>
  <c r="H11" i="97" s="1"/>
  <c r="H12" i="97" s="1"/>
  <c r="H13" i="97" s="1"/>
  <c r="H14" i="97" s="1"/>
  <c r="H15" i="97" s="1"/>
  <c r="H16" i="97" s="1"/>
  <c r="H17" i="97" s="1"/>
  <c r="H18" i="97" s="1"/>
  <c r="H19" i="97" s="1"/>
  <c r="H20" i="97" s="1"/>
  <c r="H21" i="97" s="1"/>
  <c r="E14" i="71"/>
  <c r="I31" i="6" s="1"/>
  <c r="D14" i="96"/>
  <c r="H37" i="6" s="1"/>
  <c r="D10" i="31"/>
  <c r="E14" i="43"/>
  <c r="I24" i="6" s="1"/>
  <c r="I9" i="45"/>
  <c r="I10" i="45" s="1"/>
  <c r="I11" i="45" s="1"/>
  <c r="I12" i="45" s="1"/>
  <c r="I13" i="45" s="1"/>
  <c r="I14" i="45" s="1"/>
  <c r="I15" i="45" s="1"/>
  <c r="I16" i="45" s="1"/>
  <c r="I17" i="45" s="1"/>
  <c r="I18" i="45" s="1"/>
  <c r="I19" i="45" s="1"/>
  <c r="I20" i="45" s="1"/>
  <c r="I21" i="45" s="1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H21" i="52" s="1"/>
  <c r="I9" i="57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H28" i="60"/>
  <c r="E14" i="79"/>
  <c r="I33" i="6" s="1"/>
  <c r="F12" i="91"/>
  <c r="D11" i="31"/>
  <c r="D11" i="47"/>
  <c r="E10" i="56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F12" i="59"/>
  <c r="H23" i="68"/>
  <c r="F10" i="67" s="1"/>
  <c r="I23" i="69"/>
  <c r="F11" i="67" s="1"/>
  <c r="I23" i="73"/>
  <c r="F11" i="71" s="1"/>
  <c r="H28" i="80"/>
  <c r="D11" i="100"/>
  <c r="D14" i="100" s="1"/>
  <c r="H38" i="6" s="1"/>
  <c r="H23" i="101"/>
  <c r="F10" i="100" s="1"/>
  <c r="I9" i="102"/>
  <c r="I10" i="102" s="1"/>
  <c r="I11" i="102" s="1"/>
  <c r="I12" i="102" s="1"/>
  <c r="I13" i="102" s="1"/>
  <c r="I14" i="102" s="1"/>
  <c r="I15" i="102" s="1"/>
  <c r="I16" i="102" s="1"/>
  <c r="I17" i="102" s="1"/>
  <c r="I18" i="102" s="1"/>
  <c r="I19" i="102" s="1"/>
  <c r="I20" i="102" s="1"/>
  <c r="I21" i="102" s="1"/>
  <c r="H23" i="97"/>
  <c r="F10" i="96" s="1"/>
  <c r="H23" i="92"/>
  <c r="F10" i="91" s="1"/>
  <c r="H9" i="92"/>
  <c r="H10" i="92" s="1"/>
  <c r="H11" i="92" s="1"/>
  <c r="H12" i="92" s="1"/>
  <c r="H13" i="92" s="1"/>
  <c r="H14" i="92" s="1"/>
  <c r="H15" i="92" s="1"/>
  <c r="H16" i="92" s="1"/>
  <c r="H17" i="92" s="1"/>
  <c r="H18" i="92" s="1"/>
  <c r="H19" i="92" s="1"/>
  <c r="H20" i="92" s="1"/>
  <c r="H21" i="92" s="1"/>
  <c r="D14" i="87"/>
  <c r="H35" i="6" s="1"/>
  <c r="H9" i="88"/>
  <c r="H10" i="88" s="1"/>
  <c r="H11" i="88" s="1"/>
  <c r="H12" i="88" s="1"/>
  <c r="H13" i="88" s="1"/>
  <c r="H14" i="88" s="1"/>
  <c r="H15" i="88" s="1"/>
  <c r="H16" i="88" s="1"/>
  <c r="H17" i="88" s="1"/>
  <c r="H18" i="88" s="1"/>
  <c r="H19" i="88" s="1"/>
  <c r="H20" i="88" s="1"/>
  <c r="H21" i="88" s="1"/>
  <c r="H9" i="84"/>
  <c r="H10" i="84" s="1"/>
  <c r="H11" i="84" s="1"/>
  <c r="H12" i="84" s="1"/>
  <c r="H13" i="84" s="1"/>
  <c r="H14" i="84" s="1"/>
  <c r="H15" i="84" s="1"/>
  <c r="H16" i="84" s="1"/>
  <c r="H17" i="84" s="1"/>
  <c r="H18" i="84" s="1"/>
  <c r="H19" i="84" s="1"/>
  <c r="H20" i="84" s="1"/>
  <c r="H21" i="84" s="1"/>
  <c r="H23" i="80"/>
  <c r="F10" i="79" s="1"/>
  <c r="I9" i="81"/>
  <c r="I10" i="81" s="1"/>
  <c r="I11" i="81" s="1"/>
  <c r="I12" i="81" s="1"/>
  <c r="I13" i="81" s="1"/>
  <c r="I14" i="81" s="1"/>
  <c r="I15" i="81" s="1"/>
  <c r="I16" i="81" s="1"/>
  <c r="I17" i="81" s="1"/>
  <c r="I18" i="81" s="1"/>
  <c r="I19" i="81" s="1"/>
  <c r="I20" i="81" s="1"/>
  <c r="I21" i="81" s="1"/>
  <c r="D11" i="75"/>
  <c r="D14" i="75" s="1"/>
  <c r="H32" i="6" s="1"/>
  <c r="H23" i="76"/>
  <c r="F10" i="75" s="1"/>
  <c r="D11" i="71"/>
  <c r="D14" i="71" s="1"/>
  <c r="H31" i="6" s="1"/>
  <c r="H23" i="72"/>
  <c r="F10" i="71" s="1"/>
  <c r="F14" i="67"/>
  <c r="J30" i="6" s="1"/>
  <c r="H23" i="64"/>
  <c r="F10" i="63" s="1"/>
  <c r="I9" i="65"/>
  <c r="I10" i="65" s="1"/>
  <c r="I11" i="65" s="1"/>
  <c r="I12" i="65" s="1"/>
  <c r="I13" i="65" s="1"/>
  <c r="I14" i="65" s="1"/>
  <c r="I15" i="65" s="1"/>
  <c r="I16" i="65" s="1"/>
  <c r="I17" i="65" s="1"/>
  <c r="I18" i="65" s="1"/>
  <c r="I19" i="65" s="1"/>
  <c r="I20" i="65" s="1"/>
  <c r="I21" i="65" s="1"/>
  <c r="F10" i="61"/>
  <c r="F11" i="61" s="1"/>
  <c r="F12" i="61" s="1"/>
  <c r="F13" i="61" s="1"/>
  <c r="F14" i="61" s="1"/>
  <c r="F15" i="61" s="1"/>
  <c r="F16" i="61" s="1"/>
  <c r="F17" i="61" s="1"/>
  <c r="F18" i="61" s="1"/>
  <c r="F19" i="61" s="1"/>
  <c r="F20" i="61" s="1"/>
  <c r="F21" i="61" s="1"/>
  <c r="I23" i="61"/>
  <c r="F11" i="59" s="1"/>
  <c r="E14" i="55"/>
  <c r="H23" i="56"/>
  <c r="F10" i="55" s="1"/>
  <c r="D11" i="51"/>
  <c r="D14" i="51" s="1"/>
  <c r="H26" i="6" s="1"/>
  <c r="H23" i="52"/>
  <c r="F10" i="51" s="1"/>
  <c r="D14" i="47"/>
  <c r="H25" i="6" s="1"/>
  <c r="H9" i="48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F14" i="43"/>
  <c r="J24" i="6" s="1"/>
  <c r="E10" i="44"/>
  <c r="E11" i="44" s="1"/>
  <c r="E12" i="44" s="1"/>
  <c r="E13" i="44" s="1"/>
  <c r="E14" i="44" s="1"/>
  <c r="E15" i="44" s="1"/>
  <c r="E16" i="44" s="1"/>
  <c r="E17" i="44" s="1"/>
  <c r="E18" i="44" s="1"/>
  <c r="E19" i="44" s="1"/>
  <c r="E20" i="44" s="1"/>
  <c r="E21" i="44" s="1"/>
  <c r="F14" i="39"/>
  <c r="J23" i="6" s="1"/>
  <c r="E10" i="40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I9" i="4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3" i="37"/>
  <c r="F11" i="35" s="1"/>
  <c r="I9" i="37"/>
  <c r="I10" i="37" s="1"/>
  <c r="I11" i="37" s="1"/>
  <c r="I12" i="37" s="1"/>
  <c r="I13" i="37" s="1"/>
  <c r="I14" i="37" s="1"/>
  <c r="I15" i="37" s="1"/>
  <c r="I16" i="37" s="1"/>
  <c r="I17" i="37" s="1"/>
  <c r="I18" i="37" s="1"/>
  <c r="I19" i="37" s="1"/>
  <c r="I20" i="37" s="1"/>
  <c r="I21" i="37" s="1"/>
  <c r="F12" i="35"/>
  <c r="E10" i="35"/>
  <c r="E14" i="35" s="1"/>
  <c r="D14" i="31"/>
  <c r="H21" i="6" s="1"/>
  <c r="H9" i="32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36" i="6" l="1"/>
  <c r="F14" i="91"/>
  <c r="J36" i="6" s="1"/>
  <c r="F14" i="96"/>
  <c r="J37" i="6" s="1"/>
  <c r="F14" i="35"/>
  <c r="J22" i="6" s="1"/>
  <c r="I22" i="6"/>
  <c r="F14" i="63"/>
  <c r="J29" i="6" s="1"/>
  <c r="F14" i="79"/>
  <c r="J33" i="6" s="1"/>
  <c r="F14" i="55"/>
  <c r="J27" i="6" s="1"/>
  <c r="I27" i="6"/>
  <c r="F14" i="59"/>
  <c r="J28" i="6" s="1"/>
  <c r="F14" i="100"/>
  <c r="J38" i="6" s="1"/>
  <c r="F14" i="87"/>
  <c r="J35" i="6" s="1"/>
  <c r="F14" i="83"/>
  <c r="J34" i="6" s="1"/>
  <c r="F14" i="75"/>
  <c r="J32" i="6" s="1"/>
  <c r="F14" i="71"/>
  <c r="J31" i="6" s="1"/>
  <c r="F14" i="51"/>
  <c r="J26" i="6" s="1"/>
  <c r="F14" i="47"/>
  <c r="J25" i="6" s="1"/>
  <c r="F14" i="31"/>
  <c r="J21" i="6" s="1"/>
  <c r="G22" i="30" l="1"/>
  <c r="H9" i="30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A7" i="30"/>
  <c r="E3" i="30"/>
  <c r="A3" i="30"/>
  <c r="A2" i="30"/>
  <c r="A1" i="30"/>
  <c r="G23" i="29"/>
  <c r="E23" i="29"/>
  <c r="I23" i="29" s="1"/>
  <c r="F11" i="27" s="1"/>
  <c r="H10" i="29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F9" i="29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A7" i="29"/>
  <c r="E3" i="29"/>
  <c r="A3" i="29"/>
  <c r="A2" i="29"/>
  <c r="A1" i="29"/>
  <c r="F28" i="28"/>
  <c r="D28" i="28"/>
  <c r="H27" i="28"/>
  <c r="H26" i="28"/>
  <c r="H28" i="28" s="1"/>
  <c r="F23" i="28"/>
  <c r="D23" i="28"/>
  <c r="G10" i="28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E9" i="28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A6" i="28"/>
  <c r="D3" i="28"/>
  <c r="A3" i="28"/>
  <c r="A2" i="28"/>
  <c r="A1" i="28"/>
  <c r="E12" i="27"/>
  <c r="D12" i="27"/>
  <c r="E11" i="27"/>
  <c r="D11" i="27"/>
  <c r="E10" i="27"/>
  <c r="E14" i="27" s="1"/>
  <c r="I20" i="6" s="1"/>
  <c r="D10" i="27"/>
  <c r="G22" i="26"/>
  <c r="D12" i="23" s="1"/>
  <c r="H9" i="26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A7" i="26"/>
  <c r="E3" i="26"/>
  <c r="A3" i="26"/>
  <c r="A2" i="26"/>
  <c r="A1" i="26"/>
  <c r="G23" i="25"/>
  <c r="E23" i="25"/>
  <c r="I23" i="25" s="1"/>
  <c r="F11" i="23" s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I9" i="25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A7" i="25"/>
  <c r="E3" i="25"/>
  <c r="A3" i="25"/>
  <c r="A2" i="25"/>
  <c r="A1" i="25"/>
  <c r="F28" i="24"/>
  <c r="D28" i="24"/>
  <c r="H27" i="24"/>
  <c r="H26" i="24"/>
  <c r="F23" i="24"/>
  <c r="D23" i="24"/>
  <c r="G10" i="24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E9" i="24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A6" i="24"/>
  <c r="D3" i="24"/>
  <c r="A3" i="24"/>
  <c r="A2" i="24"/>
  <c r="A1" i="24"/>
  <c r="E12" i="23"/>
  <c r="E11" i="23"/>
  <c r="E10" i="23"/>
  <c r="H23" i="24" l="1"/>
  <c r="F10" i="23" s="1"/>
  <c r="E14" i="23"/>
  <c r="I19" i="6" s="1"/>
  <c r="H28" i="24"/>
  <c r="H9" i="24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F12" i="27"/>
  <c r="H9" i="28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F12" i="23"/>
  <c r="H23" i="28"/>
  <c r="F10" i="27" s="1"/>
  <c r="D10" i="23"/>
  <c r="D14" i="27"/>
  <c r="H20" i="6" s="1"/>
  <c r="F14" i="27"/>
  <c r="J20" i="6" s="1"/>
  <c r="I9" i="29"/>
  <c r="I10" i="29" s="1"/>
  <c r="I11" i="29" s="1"/>
  <c r="I12" i="29" s="1"/>
  <c r="I13" i="29" s="1"/>
  <c r="I14" i="29" s="1"/>
  <c r="I15" i="29" s="1"/>
  <c r="I16" i="29" s="1"/>
  <c r="I17" i="29" s="1"/>
  <c r="I18" i="29" s="1"/>
  <c r="I19" i="29" s="1"/>
  <c r="I20" i="29" s="1"/>
  <c r="I21" i="29" s="1"/>
  <c r="D11" i="23"/>
  <c r="G38" i="6"/>
  <c r="C8" i="100" s="1"/>
  <c r="D14" i="23" l="1"/>
  <c r="H19" i="6" s="1"/>
  <c r="C14" i="100"/>
  <c r="G14" i="100"/>
  <c r="K38" i="6" s="1"/>
  <c r="F14" i="23"/>
  <c r="J19" i="6" s="1"/>
  <c r="F26" i="3"/>
  <c r="F30" i="22" l="1"/>
  <c r="D30" i="22"/>
  <c r="H27" i="22"/>
  <c r="H28" i="22"/>
  <c r="H29" i="22"/>
  <c r="H26" i="22"/>
  <c r="F23" i="22"/>
  <c r="E13" i="2" s="1"/>
  <c r="D23" i="22"/>
  <c r="H23" i="22" s="1"/>
  <c r="F13" i="2" s="1"/>
  <c r="G10" i="22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E9" i="22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A6" i="22"/>
  <c r="D3" i="22"/>
  <c r="A3" i="22"/>
  <c r="A2" i="22"/>
  <c r="A1" i="22"/>
  <c r="H30" i="22" l="1"/>
  <c r="D13" i="2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G12" i="8" l="1"/>
  <c r="G11" i="8" l="1"/>
  <c r="G23" i="8" s="1"/>
  <c r="A1" i="21" l="1"/>
  <c r="G22" i="21"/>
  <c r="D12" i="18" s="1"/>
  <c r="H9" i="2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A7" i="21"/>
  <c r="E3" i="21"/>
  <c r="A3" i="21"/>
  <c r="A2" i="21"/>
  <c r="E11" i="18"/>
  <c r="E23" i="20"/>
  <c r="H10" i="20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F9" i="20"/>
  <c r="I9" i="20" s="1"/>
  <c r="I10" i="20" s="1"/>
  <c r="I11" i="20" s="1"/>
  <c r="I12" i="20" s="1"/>
  <c r="I13" i="20" s="1"/>
  <c r="I14" i="20" s="1"/>
  <c r="I15" i="20" s="1"/>
  <c r="I16" i="20" s="1"/>
  <c r="I17" i="20" s="1"/>
  <c r="I18" i="20" s="1"/>
  <c r="I19" i="20" s="1"/>
  <c r="I20" i="20" s="1"/>
  <c r="I21" i="20" s="1"/>
  <c r="A7" i="20"/>
  <c r="E3" i="20"/>
  <c r="A3" i="20"/>
  <c r="A2" i="20"/>
  <c r="A1" i="20"/>
  <c r="F28" i="19"/>
  <c r="D28" i="19"/>
  <c r="H27" i="19"/>
  <c r="H26" i="19"/>
  <c r="F23" i="19"/>
  <c r="E10" i="18" s="1"/>
  <c r="D23" i="19"/>
  <c r="D10" i="1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A6" i="19"/>
  <c r="D3" i="19"/>
  <c r="A3" i="19"/>
  <c r="A2" i="19"/>
  <c r="A1" i="19"/>
  <c r="E12" i="18"/>
  <c r="F10" i="20" l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I23" i="20"/>
  <c r="F11" i="18" s="1"/>
  <c r="F12" i="18"/>
  <c r="E14" i="18"/>
  <c r="I18" i="6" s="1"/>
  <c r="D11" i="18"/>
  <c r="D14" i="18" s="1"/>
  <c r="H28" i="19"/>
  <c r="H23" i="19"/>
  <c r="F10" i="18" s="1"/>
  <c r="E10" i="19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G11" i="4"/>
  <c r="G10" i="4"/>
  <c r="G11" i="11"/>
  <c r="G10" i="11"/>
  <c r="O18" i="6" l="1"/>
  <c r="H18" i="6"/>
  <c r="F14" i="18"/>
  <c r="J18" i="6" s="1"/>
  <c r="G23" i="4"/>
  <c r="G22" i="16" l="1"/>
  <c r="D12" i="13" s="1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A7" i="16"/>
  <c r="E3" i="16"/>
  <c r="A3" i="16"/>
  <c r="A2" i="16"/>
  <c r="A1" i="16"/>
  <c r="G23" i="15"/>
  <c r="E11" i="13" s="1"/>
  <c r="E23" i="15"/>
  <c r="D11" i="13" s="1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F9" i="15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A7" i="15"/>
  <c r="E3" i="15"/>
  <c r="A3" i="15"/>
  <c r="A2" i="15"/>
  <c r="A1" i="15"/>
  <c r="F28" i="14"/>
  <c r="D28" i="14"/>
  <c r="H27" i="14"/>
  <c r="H26" i="14"/>
  <c r="F23" i="14"/>
  <c r="E10" i="13" s="1"/>
  <c r="D23" i="14"/>
  <c r="D10" i="13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2" i="13"/>
  <c r="C14" i="13"/>
  <c r="F10" i="15" l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D14" i="13"/>
  <c r="H28" i="14"/>
  <c r="E14" i="13"/>
  <c r="F14" i="13" s="1"/>
  <c r="I23" i="15"/>
  <c r="F11" i="13" s="1"/>
  <c r="H23" i="14"/>
  <c r="F10" i="13" s="1"/>
  <c r="F12" i="13"/>
  <c r="G14" i="13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G22" i="12"/>
  <c r="D12" i="9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A7" i="12"/>
  <c r="E3" i="12"/>
  <c r="A3" i="12"/>
  <c r="A2" i="12"/>
  <c r="A1" i="12"/>
  <c r="G23" i="11"/>
  <c r="E11" i="9" s="1"/>
  <c r="E23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A7" i="11"/>
  <c r="E3" i="11"/>
  <c r="A3" i="11"/>
  <c r="A2" i="11"/>
  <c r="A1" i="11"/>
  <c r="F28" i="10"/>
  <c r="D28" i="10"/>
  <c r="H27" i="10"/>
  <c r="H26" i="10"/>
  <c r="F23" i="10"/>
  <c r="E10" i="9" s="1"/>
  <c r="D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E9" i="10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A6" i="10"/>
  <c r="D3" i="10"/>
  <c r="A3" i="10"/>
  <c r="A2" i="10"/>
  <c r="A1" i="10"/>
  <c r="E12" i="9"/>
  <c r="D10" i="9"/>
  <c r="C8" i="9"/>
  <c r="H23" i="10" l="1"/>
  <c r="F10" i="9" s="1"/>
  <c r="H28" i="10"/>
  <c r="I23" i="11"/>
  <c r="F11" i="9" s="1"/>
  <c r="E14" i="9"/>
  <c r="I16" i="6" s="1"/>
  <c r="F12" i="9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D11" i="9"/>
  <c r="D14" i="9"/>
  <c r="H16" i="6" s="1"/>
  <c r="C14" i="9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C8" i="7"/>
  <c r="O16" i="6" l="1"/>
  <c r="G14" i="9"/>
  <c r="K16" i="6" s="1"/>
  <c r="F14" i="9"/>
  <c r="J16" i="6" s="1"/>
  <c r="D28" i="3"/>
  <c r="H27" i="3"/>
  <c r="H26" i="3"/>
  <c r="H28" i="3" l="1"/>
  <c r="F28" i="3"/>
  <c r="E23" i="8" l="1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A7" i="8"/>
  <c r="E3" i="8"/>
  <c r="A3" i="8"/>
  <c r="A2" i="8"/>
  <c r="A1" i="8"/>
  <c r="C14" i="7"/>
  <c r="E12" i="7"/>
  <c r="I23" i="8" l="1"/>
  <c r="O15" i="6" s="1"/>
  <c r="E11" i="7"/>
  <c r="I9" i="8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D11" i="7"/>
  <c r="F11" i="7" l="1"/>
  <c r="F42" i="6"/>
  <c r="G37" i="6"/>
  <c r="C8" i="96" s="1"/>
  <c r="G36" i="6"/>
  <c r="C8" i="91" s="1"/>
  <c r="G35" i="6"/>
  <c r="C8" i="87" s="1"/>
  <c r="G34" i="6"/>
  <c r="C8" i="83" s="1"/>
  <c r="G33" i="6"/>
  <c r="C8" i="79" s="1"/>
  <c r="G32" i="6"/>
  <c r="C8" i="75" s="1"/>
  <c r="G31" i="6"/>
  <c r="C8" i="71" s="1"/>
  <c r="G30" i="6"/>
  <c r="C8" i="67" s="1"/>
  <c r="G29" i="6"/>
  <c r="C8" i="63" s="1"/>
  <c r="G28" i="6"/>
  <c r="C8" i="59" s="1"/>
  <c r="G27" i="6"/>
  <c r="C8" i="55" s="1"/>
  <c r="G26" i="6"/>
  <c r="C8" i="51" s="1"/>
  <c r="G25" i="6"/>
  <c r="C8" i="47" s="1"/>
  <c r="G24" i="6"/>
  <c r="C8" i="43" s="1"/>
  <c r="G23" i="6"/>
  <c r="C8" i="39" s="1"/>
  <c r="G22" i="6"/>
  <c r="C8" i="35" s="1"/>
  <c r="G21" i="6"/>
  <c r="C8" i="31" s="1"/>
  <c r="G20" i="6"/>
  <c r="C8" i="27" s="1"/>
  <c r="G19" i="6"/>
  <c r="C8" i="23" s="1"/>
  <c r="G18" i="6"/>
  <c r="C8" i="18" s="1"/>
  <c r="G17" i="6"/>
  <c r="C8" i="2" s="1"/>
  <c r="C15" i="2" s="1"/>
  <c r="G15" i="6"/>
  <c r="E6" i="6"/>
  <c r="J46" i="6" s="1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E11" i="2"/>
  <c r="E23" i="4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E14" i="7" s="1"/>
  <c r="I15" i="6" s="1"/>
  <c r="D23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E12" i="2"/>
  <c r="C14" i="75" l="1"/>
  <c r="G14" i="75"/>
  <c r="K32" i="6" s="1"/>
  <c r="C14" i="47"/>
  <c r="G14" i="47"/>
  <c r="K25" i="6" s="1"/>
  <c r="C14" i="79"/>
  <c r="G14" i="79"/>
  <c r="K33" i="6" s="1"/>
  <c r="C14" i="83"/>
  <c r="G14" i="83"/>
  <c r="K34" i="6" s="1"/>
  <c r="C14" i="23"/>
  <c r="G14" i="23"/>
  <c r="K19" i="6" s="1"/>
  <c r="C14" i="55"/>
  <c r="G14" i="55"/>
  <c r="K27" i="6" s="1"/>
  <c r="C14" i="87"/>
  <c r="G14" i="87"/>
  <c r="K35" i="6" s="1"/>
  <c r="C14" i="43"/>
  <c r="G14" i="43"/>
  <c r="K24" i="6" s="1"/>
  <c r="C14" i="59"/>
  <c r="G14" i="59"/>
  <c r="K28" i="6" s="1"/>
  <c r="C14" i="91"/>
  <c r="G14" i="91"/>
  <c r="K36" i="6" s="1"/>
  <c r="C14" i="31"/>
  <c r="G14" i="31"/>
  <c r="K21" i="6" s="1"/>
  <c r="C14" i="63"/>
  <c r="G14" i="63"/>
  <c r="K29" i="6" s="1"/>
  <c r="C14" i="96"/>
  <c r="G14" i="96"/>
  <c r="K37" i="6" s="1"/>
  <c r="C14" i="27"/>
  <c r="G14" i="27"/>
  <c r="K20" i="6" s="1"/>
  <c r="C14" i="35"/>
  <c r="G14" i="35"/>
  <c r="K22" i="6" s="1"/>
  <c r="C14" i="67"/>
  <c r="G14" i="67"/>
  <c r="K30" i="6" s="1"/>
  <c r="C14" i="51"/>
  <c r="G14" i="51"/>
  <c r="K26" i="6" s="1"/>
  <c r="C14" i="39"/>
  <c r="G14" i="39"/>
  <c r="K23" i="6" s="1"/>
  <c r="C14" i="71"/>
  <c r="G14" i="71"/>
  <c r="K31" i="6" s="1"/>
  <c r="E10" i="2"/>
  <c r="E15" i="2" s="1"/>
  <c r="I17" i="6" s="1"/>
  <c r="I42" i="6" s="1"/>
  <c r="C14" i="18"/>
  <c r="G14" i="18"/>
  <c r="K18" i="6" s="1"/>
  <c r="I23" i="4"/>
  <c r="D12" i="2"/>
  <c r="F12" i="2" s="1"/>
  <c r="D12" i="7"/>
  <c r="F12" i="7" s="1"/>
  <c r="D11" i="2"/>
  <c r="D10" i="2"/>
  <c r="G16" i="6"/>
  <c r="G42" i="6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D15" i="2" l="1"/>
  <c r="F11" i="2"/>
  <c r="O17" i="6"/>
  <c r="O42" i="6" s="1"/>
  <c r="D14" i="7"/>
  <c r="H15" i="6" s="1"/>
  <c r="E7" i="6"/>
  <c r="E8" i="6" s="1"/>
  <c r="K44" i="6" s="1"/>
  <c r="F10" i="2"/>
  <c r="F15" i="2" l="1"/>
  <c r="J17" i="6" s="1"/>
  <c r="H17" i="6"/>
  <c r="H42" i="6" s="1"/>
  <c r="J47" i="6" s="1"/>
  <c r="K47" i="6" s="1"/>
  <c r="G15" i="2"/>
  <c r="K17" i="6" s="1"/>
  <c r="F14" i="7"/>
  <c r="J15" i="6" s="1"/>
  <c r="J42" i="6" s="1"/>
  <c r="G14" i="7"/>
  <c r="K15" i="6" s="1"/>
  <c r="K42" i="6" l="1"/>
  <c r="K45" i="6" s="1"/>
  <c r="K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A4A3E45B-8EB6-48CD-8BFC-A8A94E055631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26 9997.26 PM Time
Inbox
Cross, Charlee
8:33 AM (1 minute ago)
to me
Yes.  Thank you!
Charlee Cross
Chief Operating Officer 
General Services Enterprise 
Iowa Department of Administrative Services
109 SE 13th Street
Des Moines, Iowa 50319
515-725-2281 (desk)
515-802-1653 (mobile)
charlee.cross@iowa.gov 
https://das.iowa.gov
On Thu, Jul 3, 2025 at 8:25 AM Jurgenson, John &lt;john.jurgenson@iowa.gov&gt; wrote:
Hello Charlee
May I have permission to set up a 9997.26 FY26 PM time budget as we have in the past with a $75,000.00 budget?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9E61930E-3789-4B30-95DB-58A8F9924ED2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8CE74B7B-3D4F-431C-8A86-5908EA6A01EB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FY26 - New Project Set Up Request in MM26
$Joni
Tonyan, Brad
Wed, Jul 16, 2:29 PM (16 hours ago)
to me
Joni,
Yes, please see below:
9483.00 - Set up PM time of $75,000
9484.00 - Set up PM time of $20,000
Thank you,
Brad Tonyan, CPM, LEED Green Assoc</t>
        </r>
      </text>
    </comment>
  </commentList>
</comments>
</file>

<file path=xl/sharedStrings.xml><?xml version="1.0" encoding="utf-8"?>
<sst xmlns="http://schemas.openxmlformats.org/spreadsheetml/2006/main" count="1998" uniqueCount="265">
  <si>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</si>
  <si>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</si>
  <si>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</si>
  <si>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</si>
  <si>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</si>
  <si>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</si>
  <si>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</si>
  <si>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</si>
  <si>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</si>
  <si>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</si>
  <si>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</si>
  <si>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</si>
  <si>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</si>
  <si>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</si>
  <si>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</si>
  <si>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</si>
  <si>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</si>
  <si>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</si>
  <si>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</si>
  <si>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</si>
  <si>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</si>
  <si>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</si>
  <si>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</si>
  <si>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</si>
  <si>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</si>
  <si>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</si>
  <si>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</si>
  <si>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</si>
  <si>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</si>
  <si>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</si>
  <si>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</si>
  <si>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</si>
  <si>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</si>
  <si>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</si>
  <si>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</si>
  <si>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</si>
  <si>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</si>
  <si>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</si>
  <si>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</si>
  <si>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</si>
  <si>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</si>
  <si>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</si>
  <si>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</si>
  <si>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</si>
  <si>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</si>
  <si>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</si>
  <si>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</si>
  <si>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</si>
  <si>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</si>
  <si>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</si>
  <si>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</si>
  <si>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</si>
  <si>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</si>
  <si>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</si>
  <si>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</si>
  <si>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</si>
  <si>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</si>
  <si>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</si>
  <si>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</si>
  <si>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</si>
  <si>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</si>
  <si>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</si>
  <si>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</si>
  <si>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</si>
  <si>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</si>
  <si>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</si>
  <si>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</si>
  <si>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9997.26</t>
  </si>
  <si>
    <t>Acct. Codes-0017-335-MM26</t>
  </si>
  <si>
    <r>
      <t>Acct. Codes-0017-335-MM26-</t>
    </r>
    <r>
      <rPr>
        <b/>
        <sz val="11"/>
        <color indexed="10"/>
        <rFont val="Arial"/>
        <family val="2"/>
      </rPr>
      <t>xxxx</t>
    </r>
  </si>
  <si>
    <t>Acct. Codes-0017-335-MM26-xxxx</t>
  </si>
  <si>
    <t>Total:</t>
  </si>
  <si>
    <t>Project # 9997.26</t>
  </si>
  <si>
    <t>Program code 999726</t>
  </si>
  <si>
    <t>eDAS: 733L</t>
  </si>
  <si>
    <t>9483.00</t>
  </si>
  <si>
    <t>9484.00</t>
  </si>
  <si>
    <t>DVA IVH Dack and Malloy Building Roof Replacements</t>
  </si>
  <si>
    <t>ILEA JOH Hydraulic Elevator Replacement</t>
  </si>
  <si>
    <t>Brad T.</t>
  </si>
  <si>
    <t>Project # 9483.00</t>
  </si>
  <si>
    <t>Program code 948300</t>
  </si>
  <si>
    <t>Project Manager - Brad T.</t>
  </si>
  <si>
    <t>Major Program 4D02</t>
  </si>
  <si>
    <t>Project # 9484.00</t>
  </si>
  <si>
    <t>Program code 948400</t>
  </si>
  <si>
    <t>Major Program 4D03</t>
  </si>
  <si>
    <t>eDAS:  733Q</t>
  </si>
  <si>
    <t>eDAS:  733R</t>
  </si>
  <si>
    <t>Total Appropriation R52</t>
  </si>
  <si>
    <t>2024 Iowa Acts, Chapter 1155, Section 1 (FY2025)</t>
  </si>
  <si>
    <t>IET DAS202601115300001</t>
  </si>
  <si>
    <t>Finance Support for July 01-31, 2025</t>
  </si>
  <si>
    <t>DAS Support for July 01-31, 2025</t>
  </si>
  <si>
    <t>9491.00</t>
  </si>
  <si>
    <t>DOC 7 JD RTU #2 Replacement</t>
  </si>
  <si>
    <t>Oliver S.</t>
  </si>
  <si>
    <t>Project # 9491.00</t>
  </si>
  <si>
    <t>Program code 949100</t>
  </si>
  <si>
    <t>Project Manager - Oliver Shimp</t>
  </si>
  <si>
    <t>Major Program 4B01</t>
  </si>
  <si>
    <t>Shipping Code:</t>
  </si>
  <si>
    <t>eDAS:  911F</t>
  </si>
  <si>
    <t>Project Manager - Geoff W.</t>
  </si>
  <si>
    <t>Geoff W.</t>
  </si>
  <si>
    <t>CDE 33526246821</t>
  </si>
  <si>
    <t>Move expense to 9436.00</t>
  </si>
  <si>
    <t>Move expense to 9440.00</t>
  </si>
  <si>
    <t>Move expense to 9420.00</t>
  </si>
  <si>
    <t>DCI Group</t>
  </si>
  <si>
    <t>Acct. Codes-0017-335-MM26-9255</t>
  </si>
  <si>
    <t>Vendor:  00003025029</t>
  </si>
  <si>
    <t>RFP1821335228-DCI11012021</t>
  </si>
  <si>
    <t>Activity code:  CMGR</t>
  </si>
  <si>
    <t>PO 33526255901</t>
  </si>
  <si>
    <t>PO Procore</t>
  </si>
  <si>
    <t xml:space="preserve">Shipping Code:  </t>
  </si>
  <si>
    <t>CM Services</t>
  </si>
  <si>
    <t>Reimbursables</t>
  </si>
  <si>
    <t>PO 33526259900</t>
  </si>
  <si>
    <t>PO 33526259901</t>
  </si>
  <si>
    <t>Shipping Code:  558</t>
  </si>
  <si>
    <t>OPN Architects</t>
  </si>
  <si>
    <t>Acct. Codes-0017-335-MM26-9260</t>
  </si>
  <si>
    <t>Vendor:  00003035830</t>
  </si>
  <si>
    <t>RFP#948400-01</t>
  </si>
  <si>
    <t>Activity code:  DSGN</t>
  </si>
  <si>
    <t>PO 33526259909</t>
  </si>
  <si>
    <t>Investigation &amp; Design Docs</t>
  </si>
  <si>
    <t>Construction Docs</t>
  </si>
  <si>
    <t>Bidding &amp; Negotiaion</t>
  </si>
  <si>
    <t>Construction Phase</t>
  </si>
  <si>
    <t>IET DAS202602115300001</t>
  </si>
  <si>
    <t>Finance Support for August 01-31, 2025</t>
  </si>
  <si>
    <t>DAS Support for August 01-31, 2025</t>
  </si>
  <si>
    <t>PRC 3352625PA5901</t>
  </si>
  <si>
    <t>Inv. 25-022 PC 01</t>
  </si>
  <si>
    <t>9494.00</t>
  </si>
  <si>
    <t>9495.00</t>
  </si>
  <si>
    <t>9496.00</t>
  </si>
  <si>
    <t>9497.00</t>
  </si>
  <si>
    <t>9498.00</t>
  </si>
  <si>
    <t>9499.00</t>
  </si>
  <si>
    <t>9500.00</t>
  </si>
  <si>
    <t>9501.00</t>
  </si>
  <si>
    <t>9502.00</t>
  </si>
  <si>
    <t>9503.00</t>
  </si>
  <si>
    <t>9504.00</t>
  </si>
  <si>
    <t>9505.00</t>
  </si>
  <si>
    <t>9506.00</t>
  </si>
  <si>
    <t>9507.00</t>
  </si>
  <si>
    <t>9508.00</t>
  </si>
  <si>
    <t>9509.00</t>
  </si>
  <si>
    <t>9510.00</t>
  </si>
  <si>
    <t>9511.00</t>
  </si>
  <si>
    <t>9512.00</t>
  </si>
  <si>
    <t>9513.00</t>
  </si>
  <si>
    <t>IDOE ISD Giangreco Hall Gutter, Dentil and Roof Repairs</t>
  </si>
  <si>
    <t>HHS IMHI Boiler #3 Replacement</t>
  </si>
  <si>
    <t>DOC NCCF Replace Windows in Education Building</t>
  </si>
  <si>
    <t>HHS IMHI Warehouse Roof Replacement</t>
  </si>
  <si>
    <t>DAS TH Parking Lot Retaining Wall Repairs</t>
  </si>
  <si>
    <t>IPBS 6535 Corporate Drive Parking Lot Replacement</t>
  </si>
  <si>
    <t>DOC MPCF Spill Containment for Diesel Tank</t>
  </si>
  <si>
    <t>DOC NCCF Air Handler Replacment and Condenser Coils Unit A and B</t>
  </si>
  <si>
    <t>HHS WRC CDC Freezer Repair</t>
  </si>
  <si>
    <t>HHS WRC Food Service Elevator Replacement</t>
  </si>
  <si>
    <t>DOC FDCF Sally Port Operator Replacement</t>
  </si>
  <si>
    <t>DOC IMCC Cooling Tower Replacement</t>
  </si>
  <si>
    <t>DOC FDCF Unit A Roof Replacement</t>
  </si>
  <si>
    <t>DOC FDCF Boone Unit Roof Replacement</t>
  </si>
  <si>
    <t>DOC FDCF Grove Unit Roof Replacement</t>
  </si>
  <si>
    <t>DPS P13 Upper Parking Lot Replacement</t>
  </si>
  <si>
    <t>IDOE IPBS 6450 Corporate Drive Repair Auditorium Exterior Fire Exit</t>
  </si>
  <si>
    <t>HHS CHMHI Tuckpointing Phase 2.2</t>
  </si>
  <si>
    <t>Jennie E.</t>
  </si>
  <si>
    <t>Oliver S.(JE)</t>
  </si>
  <si>
    <t>James T.</t>
  </si>
  <si>
    <t>Oliver S. (BA)</t>
  </si>
  <si>
    <t>Brandon A.</t>
  </si>
  <si>
    <t>Jennifer K.</t>
  </si>
  <si>
    <t>Geoff W(JK)</t>
  </si>
  <si>
    <t>Geoff W(JE)</t>
  </si>
  <si>
    <t>DOC MPCF Hot and Cold Water Mains Replacement</t>
  </si>
  <si>
    <t>DOC MPCF Perimeter Fence and Wagon Gates</t>
  </si>
  <si>
    <t>Project # 9494.00</t>
  </si>
  <si>
    <t>Project Manager - Jennie E.</t>
  </si>
  <si>
    <t>Project # 9495.00</t>
  </si>
  <si>
    <t>Program code 949500</t>
  </si>
  <si>
    <t>Project Manager - Oliver S. (JE)</t>
  </si>
  <si>
    <t>Program code 949400</t>
  </si>
  <si>
    <t>Major Program 4E02</t>
  </si>
  <si>
    <t>Major Program 4E19</t>
  </si>
  <si>
    <t>Project # 9496.00</t>
  </si>
  <si>
    <t>Program code 949600</t>
  </si>
  <si>
    <t>Project Manager - ennie E</t>
  </si>
  <si>
    <t>Major Program 4E01</t>
  </si>
  <si>
    <t>Project # 9497.00</t>
  </si>
  <si>
    <t>Program code 949700</t>
  </si>
  <si>
    <t>Project Manager - Oliver S.</t>
  </si>
  <si>
    <t>Project # 9498.00</t>
  </si>
  <si>
    <t>Program code 949800</t>
  </si>
  <si>
    <t>Major Program 4D04</t>
  </si>
  <si>
    <t>Project Manager - James T.</t>
  </si>
  <si>
    <t>Project # 9499.00</t>
  </si>
  <si>
    <t>Program code 949900</t>
  </si>
  <si>
    <t>Project Manager -  Oliver S (BA)</t>
  </si>
  <si>
    <t>Project # 9500.00</t>
  </si>
  <si>
    <t>Program code 950000</t>
  </si>
  <si>
    <t>Project Manager - Brandon A.</t>
  </si>
  <si>
    <t>Project # 9501.00</t>
  </si>
  <si>
    <t>Major Program 4F03</t>
  </si>
  <si>
    <t>Program code 950100</t>
  </si>
  <si>
    <t>Project # 9502.00</t>
  </si>
  <si>
    <t>Program code 950200</t>
  </si>
  <si>
    <t>Major Program 4F04</t>
  </si>
  <si>
    <t>Project # 9503.00</t>
  </si>
  <si>
    <t>Program code 950300</t>
  </si>
  <si>
    <t>Project Manager - Jennifer K.</t>
  </si>
  <si>
    <t>Project # 9504.00</t>
  </si>
  <si>
    <t>Program code 950400</t>
  </si>
  <si>
    <t>Project # 9505.00</t>
  </si>
  <si>
    <t>Program code 950500</t>
  </si>
  <si>
    <t>Project # 9506.00</t>
  </si>
  <si>
    <t>Program code 950600</t>
  </si>
  <si>
    <t>Project # 9507.00</t>
  </si>
  <si>
    <t>Program code 950700</t>
  </si>
  <si>
    <t>Project Manager - Geoff W.(JK)</t>
  </si>
  <si>
    <t>Project # 9508.00</t>
  </si>
  <si>
    <t>Program code 950800</t>
  </si>
  <si>
    <t>Project Manager - Geoff W.(JE)</t>
  </si>
  <si>
    <t>Project # 9509.00</t>
  </si>
  <si>
    <t>Program code 950900</t>
  </si>
  <si>
    <t>Project Manager - Geoff W. (JE)</t>
  </si>
  <si>
    <t>Project # 9510.00</t>
  </si>
  <si>
    <t>Program code 951000</t>
  </si>
  <si>
    <t>Project # 9511.00</t>
  </si>
  <si>
    <t>Program code 951100</t>
  </si>
  <si>
    <t>Major Program 4E12</t>
  </si>
  <si>
    <t>Project # 9512.00</t>
  </si>
  <si>
    <t>Program code 951200</t>
  </si>
  <si>
    <t>Project Manager -Oliver S. (BA)</t>
  </si>
  <si>
    <t>Project # 9513.00</t>
  </si>
  <si>
    <t>Program code 951300</t>
  </si>
  <si>
    <t>Major Program 4E10</t>
  </si>
  <si>
    <t>eDAS  734J</t>
  </si>
  <si>
    <t>eDAS  734K</t>
  </si>
  <si>
    <t>eDAS 734L</t>
  </si>
  <si>
    <t>eDAS 734M</t>
  </si>
  <si>
    <t>eDAS 734N</t>
  </si>
  <si>
    <t>eDAS  734O</t>
  </si>
  <si>
    <t>eDAS 734P</t>
  </si>
  <si>
    <t>eDAS 734Q</t>
  </si>
  <si>
    <t>eDAS 734R</t>
  </si>
  <si>
    <t>eDAS 734S</t>
  </si>
  <si>
    <t>eDAS 734T</t>
  </si>
  <si>
    <t>eDAS  734U</t>
  </si>
  <si>
    <t>eDAS 734V</t>
  </si>
  <si>
    <t>eDAS 734W</t>
  </si>
  <si>
    <t>eDAS 734X</t>
  </si>
  <si>
    <t>eDAS 734Y</t>
  </si>
  <si>
    <t>eDAS 734Z</t>
  </si>
  <si>
    <t>eDAS 735A</t>
  </si>
  <si>
    <t>eDAS 735B</t>
  </si>
  <si>
    <t>eDAS 735C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</si>
</sst>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rgb="FF0000CC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40" fontId="6" fillId="0" borderId="5" xfId="5" applyNumberFormat="1" applyFont="1" applyBorder="1" applyAlignment="1">
      <alignment horizontal="center"/>
    </xf>
    <xf numFmtId="40" fontId="6" fillId="0" borderId="6" xfId="5" applyNumberFormat="1" applyFont="1" applyBorder="1" applyAlignment="1">
      <alignment horizontal="center"/>
    </xf>
    <xf numFmtId="49" fontId="6" fillId="0" borderId="7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40" fontId="24" fillId="0" borderId="6" xfId="0" applyNumberFormat="1" applyFont="1" applyBorder="1" applyAlignment="1">
      <alignment horizontal="center"/>
    </xf>
    <xf numFmtId="8" fontId="3" fillId="0" borderId="6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49" fontId="6" fillId="0" borderId="10" xfId="5" applyNumberFormat="1" applyFont="1" applyBorder="1" applyAlignment="1">
      <alignment horizontal="center"/>
    </xf>
    <xf numFmtId="0" fontId="6" fillId="0" borderId="10" xfId="5" applyFont="1" applyBorder="1"/>
    <xf numFmtId="40" fontId="6" fillId="0" borderId="10" xfId="5" applyNumberFormat="1" applyFont="1" applyBorder="1" applyAlignment="1">
      <alignment horizontal="center"/>
    </xf>
    <xf numFmtId="8" fontId="6" fillId="0" borderId="10" xfId="5" applyNumberFormat="1" applyFont="1" applyBorder="1" applyAlignment="1">
      <alignment horizontal="center"/>
    </xf>
    <xf numFmtId="8" fontId="22" fillId="0" borderId="10" xfId="0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164" fontId="18" fillId="0" borderId="0" xfId="4" applyNumberFormat="1" applyFont="1"/>
    <xf numFmtId="43" fontId="18" fillId="0" borderId="0" xfId="1" applyFont="1"/>
    <xf numFmtId="164" fontId="24" fillId="0" borderId="0" xfId="4" applyNumberFormat="1" applyFont="1"/>
    <xf numFmtId="44" fontId="24" fillId="0" borderId="2" xfId="2" applyFont="1" applyBorder="1"/>
    <xf numFmtId="44" fontId="24" fillId="0" borderId="0" xfId="2" applyFont="1"/>
    <xf numFmtId="4" fontId="31" fillId="0" borderId="0" xfId="4" applyNumberFormat="1" applyFont="1" applyAlignment="1">
      <alignment horizontal="center"/>
    </xf>
    <xf numFmtId="4" fontId="22" fillId="0" borderId="0" xfId="0" applyNumberFormat="1" applyFont="1" applyFill="1"/>
    <xf numFmtId="4" fontId="22" fillId="0" borderId="0" xfId="0" applyNumberFormat="1" applyFont="1"/>
    <xf numFmtId="0" fontId="32" fillId="0" borderId="0" xfId="0" applyFont="1" applyFill="1" applyBorder="1" applyAlignment="1"/>
    <xf numFmtId="49" fontId="6" fillId="0" borderId="0" xfId="4" applyNumberFormat="1" applyFont="1" applyFill="1" applyBorder="1" applyAlignment="1">
      <alignment horizontal="left"/>
    </xf>
    <xf numFmtId="164" fontId="6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center"/>
    </xf>
    <xf numFmtId="0" fontId="6" fillId="0" borderId="0" xfId="0" applyFont="1"/>
    <xf numFmtId="0" fontId="18" fillId="0" borderId="0" xfId="0" applyFont="1" applyFill="1"/>
    <xf numFmtId="4" fontId="31" fillId="0" borderId="0" xfId="4" applyNumberFormat="1" applyFont="1"/>
    <xf numFmtId="40" fontId="14" fillId="0" borderId="0" xfId="5" applyNumberFormat="1" applyFont="1" applyBorder="1" applyAlignment="1">
      <alignment horizontal="center"/>
    </xf>
    <xf numFmtId="8" fontId="22" fillId="0" borderId="0" xfId="0" applyNumberFormat="1" applyFont="1"/>
    <xf numFmtId="40" fontId="3" fillId="0" borderId="0" xfId="4" applyNumberFormat="1" applyFont="1"/>
    <xf numFmtId="0" fontId="6" fillId="0" borderId="0" xfId="0" applyFont="1" applyAlignment="1">
      <alignment vertical="center"/>
    </xf>
    <xf numFmtId="0" fontId="18" fillId="0" borderId="0" xfId="0" applyFont="1" applyFill="1" applyAlignment="1">
      <alignment vertical="center"/>
    </xf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495300</xdr:colOff>
      <xdr:row>23</xdr:row>
      <xdr:rowOff>87630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1F59B0-9349-4F55-BDF0-55794F75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468100" cy="427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18</xdr:col>
      <xdr:colOff>91440</xdr:colOff>
      <xdr:row>67</xdr:row>
      <xdr:rowOff>95250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2184267-723A-48F5-8B31-3CB0FCF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1064240" cy="809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9CBB-1171-49C5-B164-DB70D9B89106}">
  <sheetPr>
    <tabColor rgb="FF0070C0"/>
  </sheetPr>
  <dimension ref="A1"/>
  <sheetViews>
    <sheetView topLeftCell="A16" workbookViewId="0">
      <selection activeCell="A26" sqref="A26"/>
    </sheetView>
  </sheetViews>
  <sheetFormatPr defaultRowHeight="15" x14ac:dyDescent="0.25"/>
  <sheetData>
    <row r="1" spans="1:1" x14ac:dyDescent="0.25">
      <c r="A1" s="197" t="s">
        <v>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3"/>
  <sheetViews>
    <sheetView tabSelected="1" topLeftCell="A12" zoomScaleNormal="100" workbookViewId="0">
      <selection activeCell="Q23" sqref="Q23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15.4257812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2" width="4.140625" style="105" customWidth="1"/>
    <col min="13" max="13" width="2" style="105" customWidth="1"/>
    <col min="14" max="14" width="3.85546875" style="105" customWidth="1"/>
    <col min="15" max="15" width="0.5703125" style="105" customWidth="1"/>
    <col min="16" max="16" width="14.7109375" style="105" customWidth="1"/>
    <col min="17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89</v>
      </c>
      <c r="D3" s="204">
        <v>22000000</v>
      </c>
      <c r="E3" s="118"/>
      <c r="F3" s="118"/>
      <c r="G3" s="118"/>
      <c r="H3" s="118"/>
    </row>
    <row r="4" spans="1:23" x14ac:dyDescent="0.2">
      <c r="A4" s="115"/>
      <c r="B4" s="116"/>
      <c r="C4" s="117" t="s">
        <v>43</v>
      </c>
      <c r="D4" s="119"/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G42</f>
        <v>18354012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3645988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67</v>
      </c>
      <c r="C15" s="141" t="s">
        <v>59</v>
      </c>
      <c r="D15" s="134" t="s">
        <v>104</v>
      </c>
      <c r="E15" s="142">
        <v>75000</v>
      </c>
      <c r="F15" s="134"/>
      <c r="G15" s="142">
        <f t="shared" ref="G15:G38" si="0">E15+F15</f>
        <v>75000</v>
      </c>
      <c r="H15" s="134">
        <f>'RECAP #9997.26'!D14</f>
        <v>75000</v>
      </c>
      <c r="I15" s="134">
        <f>'RECAP #9997.26'!E14</f>
        <v>7030.96</v>
      </c>
      <c r="J15" s="134">
        <f>'RECAP #9997.26'!F14</f>
        <v>67969.039999999994</v>
      </c>
      <c r="K15" s="134">
        <f>'RECAP #9997.26'!G14</f>
        <v>0</v>
      </c>
      <c r="L15" s="137"/>
      <c r="M15" s="137"/>
      <c r="N15" s="137"/>
      <c r="O15" s="195">
        <f>'#9997.26 PM TIME '!I23</f>
        <v>67969.039999999994</v>
      </c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75</v>
      </c>
      <c r="C16" s="139" t="s">
        <v>77</v>
      </c>
      <c r="D16" s="134" t="s">
        <v>79</v>
      </c>
      <c r="E16" s="142">
        <v>2630000</v>
      </c>
      <c r="F16" s="134"/>
      <c r="G16" s="142">
        <f t="shared" si="0"/>
        <v>2630000</v>
      </c>
      <c r="H16" s="134">
        <f>'RECAP #9483.00'!D14</f>
        <v>103802.14</v>
      </c>
      <c r="I16" s="134">
        <f>'RECAP #9483.00'!E14</f>
        <v>1407.27</v>
      </c>
      <c r="J16" s="134">
        <f>'RECAP #9483.00'!F14</f>
        <v>102394.87</v>
      </c>
      <c r="K16" s="134">
        <f>'RECAP #9483.00'!G14</f>
        <v>2526197.86</v>
      </c>
      <c r="L16" s="137"/>
      <c r="M16" s="137"/>
      <c r="N16" s="137"/>
      <c r="O16" s="195">
        <f>'#9483.00 PM TIME'!I23</f>
        <v>73592.73</v>
      </c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 t="s">
        <v>76</v>
      </c>
      <c r="C17" s="139" t="s">
        <v>78</v>
      </c>
      <c r="D17" s="134" t="s">
        <v>79</v>
      </c>
      <c r="E17" s="142">
        <v>575000</v>
      </c>
      <c r="F17" s="134"/>
      <c r="G17" s="142">
        <f t="shared" si="0"/>
        <v>575000</v>
      </c>
      <c r="H17" s="134">
        <f>'RECAP #9484.00'!D15</f>
        <v>107045.32</v>
      </c>
      <c r="I17" s="134">
        <f>'RECAP #9484.00'!E15</f>
        <v>3598.98</v>
      </c>
      <c r="J17" s="134">
        <f>'RECAP #9484.00'!F15</f>
        <v>103446.34000000001</v>
      </c>
      <c r="K17" s="134">
        <f>'RECAP #9484.00'!G15</f>
        <v>467954.68</v>
      </c>
      <c r="L17" s="137"/>
      <c r="M17" s="137"/>
      <c r="N17" s="137"/>
      <c r="O17" s="195">
        <f>'#9484.00 PM TIME'!I23</f>
        <v>18494.66</v>
      </c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 t="s">
        <v>94</v>
      </c>
      <c r="C18" s="139" t="s">
        <v>95</v>
      </c>
      <c r="D18" s="134" t="s">
        <v>96</v>
      </c>
      <c r="E18" s="142">
        <v>170000</v>
      </c>
      <c r="F18" s="134"/>
      <c r="G18" s="142">
        <f t="shared" si="0"/>
        <v>170000</v>
      </c>
      <c r="H18" s="134">
        <f>'RECAP #9491.00'!D14</f>
        <v>23131.88</v>
      </c>
      <c r="I18" s="134">
        <f>'RECAP #9491.00'!E14</f>
        <v>1460.6000000000001</v>
      </c>
      <c r="J18" s="134">
        <f>'RECAP #9491.00'!F14</f>
        <v>21671.280000000002</v>
      </c>
      <c r="K18" s="134">
        <f>'RECAP #9491.00'!G14</f>
        <v>146868.12</v>
      </c>
      <c r="L18" s="137"/>
      <c r="M18" s="137"/>
      <c r="N18" s="137"/>
      <c r="O18" s="195">
        <f>'#9491.00 PM TIME '!I23</f>
        <v>3539.3999999999996</v>
      </c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 t="s">
        <v>137</v>
      </c>
      <c r="C19" s="139" t="s">
        <v>157</v>
      </c>
      <c r="D19" s="134" t="s">
        <v>175</v>
      </c>
      <c r="E19" s="142">
        <v>4600000</v>
      </c>
      <c r="F19" s="134"/>
      <c r="G19" s="142">
        <f t="shared" si="0"/>
        <v>4600000</v>
      </c>
      <c r="H19" s="134">
        <f>'RECAP #9494.00'!D14</f>
        <v>0</v>
      </c>
      <c r="I19" s="134">
        <f>'RECAP #9494.00'!E14</f>
        <v>0</v>
      </c>
      <c r="J19" s="134">
        <f>'RECAP #9494.00'!F14</f>
        <v>0</v>
      </c>
      <c r="K19" s="134">
        <f>'RECAP #9494.00'!G14</f>
        <v>4600000</v>
      </c>
      <c r="L19" s="137"/>
      <c r="M19" s="137"/>
      <c r="N19" s="137"/>
      <c r="O19" s="195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 t="s">
        <v>138</v>
      </c>
      <c r="C20" s="139" t="s">
        <v>158</v>
      </c>
      <c r="D20" s="134" t="s">
        <v>176</v>
      </c>
      <c r="E20" s="142">
        <v>1400000</v>
      </c>
      <c r="F20" s="134"/>
      <c r="G20" s="142">
        <f t="shared" si="0"/>
        <v>1400000</v>
      </c>
      <c r="H20" s="134">
        <f>'RECAP #9495.00'!D14</f>
        <v>0</v>
      </c>
      <c r="I20" s="134">
        <f>'RECAP #9495.00'!E14</f>
        <v>0</v>
      </c>
      <c r="J20" s="134">
        <f>'RECAP #9495.00'!F14</f>
        <v>0</v>
      </c>
      <c r="K20" s="134">
        <f>'RECAP #9495.00'!G14</f>
        <v>1400000</v>
      </c>
      <c r="L20" s="137"/>
      <c r="M20" s="137"/>
      <c r="N20" s="137"/>
      <c r="O20" s="195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 t="s">
        <v>139</v>
      </c>
      <c r="C21" s="139" t="s">
        <v>159</v>
      </c>
      <c r="D21" s="134" t="s">
        <v>175</v>
      </c>
      <c r="E21" s="142">
        <v>250000</v>
      </c>
      <c r="F21" s="134"/>
      <c r="G21" s="142">
        <f t="shared" si="0"/>
        <v>250000</v>
      </c>
      <c r="H21" s="134">
        <f>'RECAP #9496.00'!D14</f>
        <v>0</v>
      </c>
      <c r="I21" s="134">
        <f>'RECAP #9496.00'!E14</f>
        <v>0</v>
      </c>
      <c r="J21" s="134">
        <f>'RECAP #9496.00'!F14</f>
        <v>0</v>
      </c>
      <c r="K21" s="134">
        <f>'RECAP #9496.00'!G14</f>
        <v>250000</v>
      </c>
      <c r="L21" s="137"/>
      <c r="M21" s="137"/>
      <c r="N21" s="137"/>
      <c r="O21" s="195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 t="s">
        <v>140</v>
      </c>
      <c r="C22" s="139" t="s">
        <v>160</v>
      </c>
      <c r="D22" s="134" t="s">
        <v>96</v>
      </c>
      <c r="E22" s="142">
        <v>495000</v>
      </c>
      <c r="F22" s="134"/>
      <c r="G22" s="142">
        <f t="shared" si="0"/>
        <v>495000</v>
      </c>
      <c r="H22" s="134">
        <f>'RECAP #9497.00'!D14</f>
        <v>0</v>
      </c>
      <c r="I22" s="134">
        <f>'RECAP #9497.00'!E14</f>
        <v>0</v>
      </c>
      <c r="J22" s="134">
        <f>'RECAP #9497.00'!F14</f>
        <v>0</v>
      </c>
      <c r="K22" s="134">
        <f>'RECAP #9497.00'!G14</f>
        <v>495000</v>
      </c>
      <c r="L22" s="137"/>
      <c r="M22" s="137"/>
      <c r="N22" s="137"/>
      <c r="O22" s="195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 t="s">
        <v>141</v>
      </c>
      <c r="C23" s="139" t="s">
        <v>161</v>
      </c>
      <c r="D23" s="134" t="s">
        <v>177</v>
      </c>
      <c r="E23" s="142">
        <v>105000</v>
      </c>
      <c r="F23" s="134"/>
      <c r="G23" s="142">
        <f t="shared" si="0"/>
        <v>105000</v>
      </c>
      <c r="H23" s="134">
        <f>'RECAP #9498.00'!D14</f>
        <v>0</v>
      </c>
      <c r="I23" s="134">
        <f>'RECAP #9498.00'!E14</f>
        <v>0</v>
      </c>
      <c r="J23" s="134">
        <f>'RECAP #9498.00'!F14</f>
        <v>0</v>
      </c>
      <c r="K23" s="134">
        <f>'RECAP #9498.00'!G14</f>
        <v>105000</v>
      </c>
      <c r="L23" s="137"/>
      <c r="M23" s="137"/>
      <c r="N23" s="137"/>
      <c r="O23" s="195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 t="s">
        <v>142</v>
      </c>
      <c r="C24" s="139" t="s">
        <v>162</v>
      </c>
      <c r="D24" s="134" t="s">
        <v>178</v>
      </c>
      <c r="E24" s="142">
        <v>640965</v>
      </c>
      <c r="F24" s="134"/>
      <c r="G24" s="142">
        <f t="shared" si="0"/>
        <v>640965</v>
      </c>
      <c r="H24" s="134">
        <f>'RECAP #9499.00'!D14</f>
        <v>0</v>
      </c>
      <c r="I24" s="134">
        <f>'RECAP #9499.00'!E14</f>
        <v>0</v>
      </c>
      <c r="J24" s="134">
        <f>'RECAP #9499.00'!F14</f>
        <v>0</v>
      </c>
      <c r="K24" s="134">
        <f>'RECAP #9499.00'!G14</f>
        <v>640965</v>
      </c>
      <c r="L24" s="137"/>
      <c r="M24" s="137"/>
      <c r="N24" s="137"/>
      <c r="O24" s="195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3"/>
      <c r="B25" s="132" t="s">
        <v>143</v>
      </c>
      <c r="C25" s="139" t="s">
        <v>163</v>
      </c>
      <c r="D25" s="134" t="s">
        <v>179</v>
      </c>
      <c r="E25" s="142">
        <v>400000</v>
      </c>
      <c r="F25" s="134"/>
      <c r="G25" s="142">
        <f t="shared" si="0"/>
        <v>400000</v>
      </c>
      <c r="H25" s="134">
        <f>'RECAP #9500.00'!D14</f>
        <v>0</v>
      </c>
      <c r="I25" s="134">
        <f>'RECAP #9500.00'!E14</f>
        <v>0</v>
      </c>
      <c r="J25" s="134">
        <f>'RECAP #9500.00'!F14</f>
        <v>0</v>
      </c>
      <c r="K25" s="134">
        <f>'RECAP #9500.00'!G14</f>
        <v>400000</v>
      </c>
      <c r="L25" s="137"/>
      <c r="M25" s="137"/>
      <c r="N25" s="137"/>
      <c r="O25" s="195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 t="s">
        <v>144</v>
      </c>
      <c r="C26" s="139" t="s">
        <v>164</v>
      </c>
      <c r="D26" s="134" t="s">
        <v>175</v>
      </c>
      <c r="E26" s="142">
        <v>275000</v>
      </c>
      <c r="F26" s="134"/>
      <c r="G26" s="142">
        <f t="shared" si="0"/>
        <v>275000</v>
      </c>
      <c r="H26" s="134">
        <f>'RECAP #9501.00'!D14</f>
        <v>0</v>
      </c>
      <c r="I26" s="134">
        <f>'RECAP #9501.00'!E14</f>
        <v>0</v>
      </c>
      <c r="J26" s="134">
        <f>'RECAP #9501.00'!F14</f>
        <v>0</v>
      </c>
      <c r="K26" s="134">
        <f>'RECAP #9501.00'!G14</f>
        <v>275000</v>
      </c>
      <c r="L26" s="137"/>
      <c r="M26" s="137"/>
      <c r="N26" s="137"/>
      <c r="O26" s="195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4"/>
      <c r="B27" s="132" t="s">
        <v>145</v>
      </c>
      <c r="C27" s="139" t="s">
        <v>183</v>
      </c>
      <c r="D27" s="134" t="s">
        <v>179</v>
      </c>
      <c r="E27" s="142">
        <v>505000</v>
      </c>
      <c r="F27" s="134"/>
      <c r="G27" s="142">
        <f t="shared" si="0"/>
        <v>505000</v>
      </c>
      <c r="H27" s="134">
        <f>'RECAP #9502.00'!D14</f>
        <v>0</v>
      </c>
      <c r="I27" s="134">
        <f>'RECAP #9502.00'!E14</f>
        <v>0</v>
      </c>
      <c r="J27" s="134">
        <f>'RECAP #9502.00'!F14</f>
        <v>0</v>
      </c>
      <c r="K27" s="134">
        <f>'RECAP #9502.00'!G14</f>
        <v>505000</v>
      </c>
      <c r="L27" s="137"/>
      <c r="O27" s="196"/>
    </row>
    <row r="28" spans="1:23" x14ac:dyDescent="0.2">
      <c r="A28" s="144"/>
      <c r="B28" s="132" t="s">
        <v>146</v>
      </c>
      <c r="C28" s="139" t="s">
        <v>165</v>
      </c>
      <c r="D28" s="134" t="s">
        <v>180</v>
      </c>
      <c r="E28" s="142">
        <v>440000</v>
      </c>
      <c r="F28" s="134"/>
      <c r="G28" s="142">
        <f t="shared" si="0"/>
        <v>440000</v>
      </c>
      <c r="H28" s="134">
        <f>'RECAP #9503.00'!D14</f>
        <v>0</v>
      </c>
      <c r="I28" s="134">
        <f>'RECAP #9503.00'!E14</f>
        <v>0</v>
      </c>
      <c r="J28" s="134">
        <f>'RECAP #9503.00'!F14</f>
        <v>0</v>
      </c>
      <c r="K28" s="134">
        <f>'RECAP #9503.00'!G14</f>
        <v>440000</v>
      </c>
      <c r="L28" s="137"/>
      <c r="O28" s="196"/>
    </row>
    <row r="29" spans="1:23" x14ac:dyDescent="0.2">
      <c r="A29" s="144"/>
      <c r="B29" s="132" t="s">
        <v>147</v>
      </c>
      <c r="C29" s="139" t="s">
        <v>166</v>
      </c>
      <c r="D29" s="134" t="s">
        <v>180</v>
      </c>
      <c r="E29" s="142">
        <v>400000</v>
      </c>
      <c r="F29" s="134"/>
      <c r="G29" s="142">
        <f t="shared" si="0"/>
        <v>400000</v>
      </c>
      <c r="H29" s="134">
        <f>'RECAP #9504.00'!D14</f>
        <v>0</v>
      </c>
      <c r="I29" s="134">
        <f>'RECAP #9504.00'!E14</f>
        <v>0</v>
      </c>
      <c r="J29" s="134">
        <f>'RECAP #9504.00'!F14</f>
        <v>0</v>
      </c>
      <c r="K29" s="134">
        <f>'RECAP #9504.00'!G14</f>
        <v>400000</v>
      </c>
      <c r="L29" s="137"/>
      <c r="O29" s="196"/>
    </row>
    <row r="30" spans="1:23" x14ac:dyDescent="0.2">
      <c r="A30" s="144"/>
      <c r="B30" s="132" t="s">
        <v>148</v>
      </c>
      <c r="C30" s="139" t="s">
        <v>167</v>
      </c>
      <c r="D30" s="134" t="s">
        <v>175</v>
      </c>
      <c r="E30" s="142">
        <v>385000</v>
      </c>
      <c r="F30" s="134"/>
      <c r="G30" s="142">
        <f t="shared" si="0"/>
        <v>385000</v>
      </c>
      <c r="H30" s="134">
        <f>'RECAP #9505.00'!D14</f>
        <v>0</v>
      </c>
      <c r="I30" s="134">
        <f>'RECAP #9505.00'!E14</f>
        <v>0</v>
      </c>
      <c r="J30" s="134">
        <f>'RECAP #9505.00'!F14</f>
        <v>0</v>
      </c>
      <c r="K30" s="134">
        <f>'RECAP #9505.00'!G14</f>
        <v>385000</v>
      </c>
      <c r="O30" s="196"/>
    </row>
    <row r="31" spans="1:23" x14ac:dyDescent="0.2">
      <c r="A31" s="144"/>
      <c r="B31" s="132" t="s">
        <v>149</v>
      </c>
      <c r="C31" s="139" t="s">
        <v>184</v>
      </c>
      <c r="D31" s="134" t="s">
        <v>179</v>
      </c>
      <c r="E31" s="142">
        <v>1680747</v>
      </c>
      <c r="F31" s="134"/>
      <c r="G31" s="142">
        <f t="shared" si="0"/>
        <v>1680747</v>
      </c>
      <c r="H31" s="134">
        <f>'RECAP #9506.00'!D14</f>
        <v>0</v>
      </c>
      <c r="I31" s="134">
        <f>'RECAP #9506.00'!E14</f>
        <v>0</v>
      </c>
      <c r="J31" s="134">
        <f>'RECAP #9506.00'!F14</f>
        <v>0</v>
      </c>
      <c r="K31" s="134">
        <f>'RECAP #9506.00'!G14</f>
        <v>1680747</v>
      </c>
      <c r="O31" s="196"/>
    </row>
    <row r="32" spans="1:23" x14ac:dyDescent="0.2">
      <c r="A32" s="144"/>
      <c r="B32" s="132" t="s">
        <v>150</v>
      </c>
      <c r="C32" s="139" t="s">
        <v>168</v>
      </c>
      <c r="D32" s="134" t="s">
        <v>181</v>
      </c>
      <c r="E32" s="142">
        <v>700000</v>
      </c>
      <c r="F32" s="134"/>
      <c r="G32" s="142">
        <f t="shared" si="0"/>
        <v>700000</v>
      </c>
      <c r="H32" s="134">
        <f>'RECAP #9507.00'!D14</f>
        <v>0</v>
      </c>
      <c r="I32" s="134">
        <f>'RECAP #9507.00'!E14</f>
        <v>0</v>
      </c>
      <c r="J32" s="134">
        <f>'RECAP #9507.00'!F14</f>
        <v>0</v>
      </c>
      <c r="K32" s="134">
        <f>'RECAP #9507.00'!G14</f>
        <v>700000</v>
      </c>
      <c r="O32" s="196"/>
    </row>
    <row r="33" spans="1:25" x14ac:dyDescent="0.2">
      <c r="A33" s="144"/>
      <c r="B33" s="132" t="s">
        <v>151</v>
      </c>
      <c r="C33" s="139" t="s">
        <v>169</v>
      </c>
      <c r="D33" s="134" t="s">
        <v>182</v>
      </c>
      <c r="E33" s="142">
        <v>440800</v>
      </c>
      <c r="F33" s="134"/>
      <c r="G33" s="142">
        <f t="shared" si="0"/>
        <v>440800</v>
      </c>
      <c r="H33" s="134">
        <f>'RECAP #9508.00'!D14</f>
        <v>0</v>
      </c>
      <c r="I33" s="134">
        <f>'RECAP #9508.00'!E14</f>
        <v>0</v>
      </c>
      <c r="J33" s="134">
        <f>'RECAP #9508.00'!F14</f>
        <v>0</v>
      </c>
      <c r="K33" s="134">
        <f>'RECAP #9508.00'!G14</f>
        <v>440800</v>
      </c>
      <c r="O33" s="196"/>
    </row>
    <row r="34" spans="1:25" x14ac:dyDescent="0.2">
      <c r="A34" s="145"/>
      <c r="B34" s="132" t="s">
        <v>152</v>
      </c>
      <c r="C34" s="139" t="s">
        <v>170</v>
      </c>
      <c r="D34" s="134" t="s">
        <v>182</v>
      </c>
      <c r="E34" s="142">
        <v>633500</v>
      </c>
      <c r="F34" s="134"/>
      <c r="G34" s="142">
        <f t="shared" si="0"/>
        <v>633500</v>
      </c>
      <c r="H34" s="134">
        <f>'RECAP #9509.00'!D14</f>
        <v>0</v>
      </c>
      <c r="I34" s="134">
        <f>'RECAP #9509.00'!E14</f>
        <v>0</v>
      </c>
      <c r="J34" s="134">
        <f>'RECAP #9509.00'!F14</f>
        <v>0</v>
      </c>
      <c r="K34" s="134">
        <f>'RECAP #9509.00'!G14</f>
        <v>633500</v>
      </c>
      <c r="O34" s="196"/>
    </row>
    <row r="35" spans="1:25" x14ac:dyDescent="0.2">
      <c r="A35" s="144"/>
      <c r="B35" s="132" t="s">
        <v>153</v>
      </c>
      <c r="C35" s="139" t="s">
        <v>171</v>
      </c>
      <c r="D35" s="134" t="s">
        <v>182</v>
      </c>
      <c r="E35" s="142">
        <v>633000</v>
      </c>
      <c r="F35" s="134"/>
      <c r="G35" s="142">
        <f t="shared" si="0"/>
        <v>633000</v>
      </c>
      <c r="H35" s="134">
        <f>'RECAP #9510.00'!D14</f>
        <v>0</v>
      </c>
      <c r="I35" s="134">
        <f>'RECAP #9510.00'!E14</f>
        <v>0</v>
      </c>
      <c r="J35" s="134">
        <f>'RECAP #9510.00'!F14</f>
        <v>0</v>
      </c>
      <c r="K35" s="134">
        <f>'RECAP #9510.00'!G14</f>
        <v>633000</v>
      </c>
      <c r="O35" s="196"/>
    </row>
    <row r="36" spans="1:25" x14ac:dyDescent="0.2">
      <c r="A36" s="144"/>
      <c r="B36" s="132" t="s">
        <v>154</v>
      </c>
      <c r="C36" s="139" t="s">
        <v>172</v>
      </c>
      <c r="D36" s="134" t="s">
        <v>179</v>
      </c>
      <c r="E36" s="142">
        <v>205000</v>
      </c>
      <c r="F36" s="134"/>
      <c r="G36" s="142">
        <f t="shared" si="0"/>
        <v>205000</v>
      </c>
      <c r="H36" s="134">
        <f>'RECAP #9511.00'!D14</f>
        <v>0</v>
      </c>
      <c r="I36" s="134">
        <f>'RECAP #9511.00'!E14</f>
        <v>0</v>
      </c>
      <c r="J36" s="134">
        <f>'RECAP #9511.00'!F14</f>
        <v>0</v>
      </c>
      <c r="K36" s="134">
        <f>'RECAP #9511.00'!G14</f>
        <v>205000</v>
      </c>
      <c r="O36" s="196"/>
    </row>
    <row r="37" spans="1:25" x14ac:dyDescent="0.2">
      <c r="A37" s="144"/>
      <c r="B37" s="132" t="s">
        <v>155</v>
      </c>
      <c r="C37" s="139" t="s">
        <v>173</v>
      </c>
      <c r="D37" s="134" t="s">
        <v>178</v>
      </c>
      <c r="E37" s="142">
        <v>75000</v>
      </c>
      <c r="F37" s="134"/>
      <c r="G37" s="142">
        <f t="shared" si="0"/>
        <v>75000</v>
      </c>
      <c r="H37" s="134">
        <f>'RECAP #9512.00'!D14</f>
        <v>0</v>
      </c>
      <c r="I37" s="134">
        <f>'RECAP #9512.00'!E14</f>
        <v>0</v>
      </c>
      <c r="J37" s="134">
        <f>'RECAP #9512.00'!F14</f>
        <v>0</v>
      </c>
      <c r="K37" s="134">
        <f>'RECAP #9512.00'!G14</f>
        <v>75000</v>
      </c>
      <c r="O37" s="196"/>
    </row>
    <row r="38" spans="1:25" x14ac:dyDescent="0.2">
      <c r="A38" s="144"/>
      <c r="B38" s="132" t="s">
        <v>156</v>
      </c>
      <c r="C38" s="139" t="s">
        <v>174</v>
      </c>
      <c r="D38" s="134" t="s">
        <v>175</v>
      </c>
      <c r="E38" s="142">
        <v>640000</v>
      </c>
      <c r="F38" s="142"/>
      <c r="G38" s="142">
        <f t="shared" si="0"/>
        <v>640000</v>
      </c>
      <c r="H38" s="134">
        <f>'RECAP #9513.00'!D14</f>
        <v>0</v>
      </c>
      <c r="I38" s="134">
        <f>'RECAP #9513.00'!E14</f>
        <v>0</v>
      </c>
      <c r="J38" s="134">
        <f>'RECAP #9513.00'!F14</f>
        <v>0</v>
      </c>
      <c r="K38" s="134">
        <f>'RECAP #9513.00'!G14</f>
        <v>640000</v>
      </c>
    </row>
    <row r="39" spans="1:25" x14ac:dyDescent="0.2">
      <c r="A39" s="144"/>
      <c r="B39" s="132"/>
      <c r="C39" s="139"/>
      <c r="D39" s="134"/>
      <c r="E39" s="142"/>
      <c r="F39" s="142"/>
      <c r="G39" s="142"/>
      <c r="H39" s="134"/>
      <c r="I39" s="134"/>
      <c r="J39" s="134"/>
      <c r="K39" s="134"/>
    </row>
    <row r="40" spans="1:25" x14ac:dyDescent="0.2">
      <c r="A40" s="144"/>
      <c r="B40" s="132"/>
      <c r="C40" s="139"/>
      <c r="D40" s="134"/>
      <c r="E40" s="142"/>
      <c r="F40" s="142"/>
      <c r="G40" s="142"/>
      <c r="H40" s="134"/>
      <c r="I40" s="134"/>
      <c r="J40" s="134"/>
      <c r="K40" s="134"/>
    </row>
    <row r="41" spans="1:25" x14ac:dyDescent="0.2">
      <c r="A41" s="144"/>
      <c r="B41" s="146"/>
      <c r="C41" s="139"/>
      <c r="D41" s="147"/>
      <c r="E41" s="142"/>
      <c r="F41" s="142"/>
      <c r="G41" s="142"/>
      <c r="H41" s="142"/>
      <c r="I41" s="142"/>
      <c r="J41" s="142"/>
      <c r="K41" s="142"/>
    </row>
    <row r="42" spans="1:25" s="104" customFormat="1" ht="13.5" thickBot="1" x14ac:dyDescent="0.25">
      <c r="A42" s="148"/>
      <c r="B42" s="149"/>
      <c r="C42" s="150" t="s">
        <v>60</v>
      </c>
      <c r="D42" s="151"/>
      <c r="E42" s="152">
        <f>SUM(E15:E41)</f>
        <v>18354012</v>
      </c>
      <c r="F42" s="152">
        <f t="shared" ref="F42" si="1">SUM(F13:F41)</f>
        <v>0</v>
      </c>
      <c r="G42" s="152">
        <f>SUM(G15:G41)</f>
        <v>18354012</v>
      </c>
      <c r="H42" s="152">
        <f>SUM(H15:H41)</f>
        <v>308979.34000000003</v>
      </c>
      <c r="I42" s="152">
        <f>SUM(I15:I41)</f>
        <v>13497.81</v>
      </c>
      <c r="J42" s="152">
        <f>SUM(J15:J41)</f>
        <v>295481.53000000003</v>
      </c>
      <c r="K42" s="152">
        <f>SUM(K15:K41)</f>
        <v>18045032.66</v>
      </c>
      <c r="L42" s="105"/>
      <c r="M42" s="105"/>
      <c r="N42" s="105"/>
      <c r="O42" s="196">
        <f>SUM(O16:O38)</f>
        <v>95626.79</v>
      </c>
      <c r="P42" s="205"/>
      <c r="Q42" s="105"/>
      <c r="R42" s="105"/>
      <c r="S42" s="105"/>
      <c r="T42" s="105"/>
      <c r="U42" s="105"/>
      <c r="V42" s="105"/>
      <c r="W42" s="105"/>
      <c r="X42" s="105"/>
      <c r="Y42" s="105"/>
    </row>
    <row r="43" spans="1:25" ht="13.5" thickBot="1" x14ac:dyDescent="0.25">
      <c r="A43" s="153"/>
      <c r="B43" s="154"/>
      <c r="C43" s="155"/>
      <c r="D43" s="156"/>
      <c r="E43" s="157"/>
      <c r="F43" s="157"/>
      <c r="G43" s="157"/>
      <c r="H43" s="157"/>
      <c r="I43" s="157"/>
      <c r="J43" s="158"/>
      <c r="K43" s="159"/>
    </row>
    <row r="44" spans="1:25" x14ac:dyDescent="0.2">
      <c r="A44" s="115"/>
      <c r="B44" s="160"/>
      <c r="C44" s="161"/>
      <c r="D44" s="119"/>
      <c r="E44" s="162"/>
      <c r="F44" s="162"/>
      <c r="G44" s="163" t="s">
        <v>61</v>
      </c>
      <c r="H44" s="162"/>
      <c r="I44" s="164"/>
      <c r="J44" s="165"/>
      <c r="K44" s="166">
        <f>E8</f>
        <v>3645988</v>
      </c>
    </row>
    <row r="45" spans="1:25" ht="26.25" thickBot="1" x14ac:dyDescent="0.25">
      <c r="A45" s="115"/>
      <c r="B45" s="167"/>
      <c r="C45" s="168" t="s">
        <v>62</v>
      </c>
      <c r="D45" s="169"/>
      <c r="E45" s="170"/>
      <c r="F45" s="170"/>
      <c r="G45" s="171" t="s">
        <v>63</v>
      </c>
      <c r="H45" s="170"/>
      <c r="I45" s="164"/>
      <c r="J45" s="165"/>
      <c r="K45" s="172">
        <f>K42+K44</f>
        <v>21691020.66</v>
      </c>
    </row>
    <row r="46" spans="1:25" ht="13.5" thickTop="1" x14ac:dyDescent="0.2">
      <c r="A46" s="115"/>
      <c r="B46" s="160"/>
      <c r="C46" s="173" t="s">
        <v>5</v>
      </c>
      <c r="D46" s="119"/>
      <c r="E46" s="124"/>
      <c r="F46" s="124"/>
      <c r="G46" s="174" t="s">
        <v>64</v>
      </c>
      <c r="H46" s="124"/>
      <c r="J46" s="166">
        <f>E6</f>
        <v>22000000</v>
      </c>
      <c r="P46" s="205"/>
    </row>
    <row r="47" spans="1:25" x14ac:dyDescent="0.2">
      <c r="A47" s="115"/>
      <c r="B47" s="160"/>
      <c r="C47" s="161"/>
      <c r="D47" s="119"/>
      <c r="E47" s="124"/>
      <c r="F47" s="124"/>
      <c r="G47" s="175" t="s">
        <v>65</v>
      </c>
      <c r="H47" s="124"/>
      <c r="J47" s="176">
        <f>H42*-1</f>
        <v>-308979.34000000003</v>
      </c>
      <c r="K47" s="166">
        <f>SUM(J46:J47)</f>
        <v>21691020.66</v>
      </c>
      <c r="P47" s="205"/>
    </row>
    <row r="48" spans="1:25" ht="13.5" thickBot="1" x14ac:dyDescent="0.25">
      <c r="A48" s="115"/>
      <c r="B48" s="99"/>
      <c r="C48" s="161"/>
      <c r="D48" s="119"/>
      <c r="E48" s="124"/>
      <c r="F48" s="124"/>
      <c r="G48" s="174" t="s">
        <v>66</v>
      </c>
      <c r="H48" s="124"/>
      <c r="K48" s="177">
        <f>K45-K47</f>
        <v>0</v>
      </c>
    </row>
    <row r="49" spans="1:23" ht="13.5" thickTop="1" x14ac:dyDescent="0.2">
      <c r="A49" s="115"/>
      <c r="B49" s="160"/>
      <c r="C49" s="161"/>
      <c r="D49" s="119"/>
      <c r="E49" s="124"/>
      <c r="F49" s="124"/>
      <c r="G49" s="124"/>
      <c r="H49" s="124"/>
      <c r="I49" s="124"/>
    </row>
    <row r="50" spans="1:23" x14ac:dyDescent="0.2">
      <c r="A50" s="115"/>
      <c r="B50" s="160"/>
      <c r="C50" s="161"/>
      <c r="D50" s="119"/>
      <c r="E50" s="124"/>
      <c r="F50" s="124"/>
      <c r="G50" s="124"/>
      <c r="H50" s="124"/>
      <c r="I50" s="124"/>
    </row>
    <row r="51" spans="1:23" x14ac:dyDescent="0.2">
      <c r="B51" s="160"/>
      <c r="C51" s="161"/>
      <c r="D51" s="119"/>
      <c r="E51" s="124"/>
      <c r="F51" s="124"/>
      <c r="G51" s="124"/>
      <c r="H51" s="124"/>
    </row>
    <row r="52" spans="1:23" s="138" customFormat="1" x14ac:dyDescent="0.2">
      <c r="B52" s="178"/>
      <c r="C52" s="179"/>
      <c r="D52" s="180"/>
      <c r="E52" s="181"/>
      <c r="F52" s="181"/>
      <c r="G52" s="181"/>
      <c r="H52" s="181"/>
      <c r="I52" s="181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 x14ac:dyDescent="0.2">
      <c r="B53" s="182"/>
      <c r="C53" s="183"/>
      <c r="D53" s="184"/>
      <c r="E53" s="105"/>
      <c r="F53" s="185"/>
      <c r="G53" s="185"/>
      <c r="H53" s="185"/>
      <c r="I53" s="185"/>
      <c r="J53" s="185"/>
      <c r="K53" s="185"/>
    </row>
    <row r="54" spans="1:23" x14ac:dyDescent="0.2">
      <c r="B54" s="99"/>
      <c r="D54" s="99"/>
      <c r="E54" s="99"/>
      <c r="F54" s="186"/>
      <c r="G54" s="186"/>
      <c r="H54" s="187"/>
      <c r="I54" s="187"/>
      <c r="J54" s="187"/>
      <c r="K54" s="187"/>
    </row>
    <row r="55" spans="1:23" x14ac:dyDescent="0.2">
      <c r="B55" s="182"/>
      <c r="C55" s="188"/>
      <c r="D55" s="184"/>
      <c r="E55" s="105"/>
      <c r="F55" s="185"/>
      <c r="G55" s="185"/>
      <c r="H55" s="185"/>
      <c r="I55" s="185"/>
      <c r="J55" s="185"/>
      <c r="K55" s="185"/>
    </row>
    <row r="56" spans="1:23" s="105" customFormat="1" x14ac:dyDescent="0.2">
      <c r="B56" s="182"/>
      <c r="C56" s="99"/>
      <c r="D56" s="184"/>
      <c r="F56" s="185"/>
      <c r="G56" s="185"/>
      <c r="H56" s="185"/>
      <c r="I56" s="185"/>
      <c r="J56" s="185"/>
      <c r="K56" s="185"/>
    </row>
    <row r="57" spans="1:23" s="105" customFormat="1" x14ac:dyDescent="0.2">
      <c r="B57" s="182"/>
      <c r="D57" s="184"/>
      <c r="F57" s="185"/>
      <c r="G57" s="185"/>
      <c r="H57" s="185"/>
      <c r="I57" s="185"/>
      <c r="J57" s="185"/>
      <c r="K57" s="185"/>
    </row>
    <row r="58" spans="1:23" s="105" customFormat="1" x14ac:dyDescent="0.2">
      <c r="B58" s="182"/>
      <c r="D58" s="184"/>
      <c r="F58" s="185"/>
      <c r="G58" s="185"/>
      <c r="H58" s="185"/>
      <c r="I58" s="185"/>
      <c r="J58" s="185"/>
      <c r="K58" s="185"/>
    </row>
    <row r="59" spans="1:23" s="105" customFormat="1" x14ac:dyDescent="0.2">
      <c r="B59" s="182"/>
      <c r="D59" s="184"/>
    </row>
    <row r="60" spans="1:23" s="105" customFormat="1" x14ac:dyDescent="0.2">
      <c r="B60" s="182"/>
      <c r="D60" s="184"/>
    </row>
    <row r="61" spans="1:23" s="105" customFormat="1" x14ac:dyDescent="0.2">
      <c r="B61" s="182"/>
      <c r="D61" s="184"/>
    </row>
    <row r="62" spans="1:23" s="105" customFormat="1" x14ac:dyDescent="0.2">
      <c r="B62" s="182"/>
      <c r="D62" s="184"/>
    </row>
    <row r="63" spans="1:23" s="105" customFormat="1" x14ac:dyDescent="0.2">
      <c r="B63" s="182"/>
      <c r="D63" s="184"/>
    </row>
  </sheetData>
  <pageMargins left="0.25" right="0.25" top="1.25" bottom="0.75" header="0.3" footer="0.3"/>
  <pageSetup scale="64" orientation="landscape" r:id="rId1"/>
  <headerFooter alignWithMargins="0">
    <oddHeader xml:space="preserve">&amp;CDepartment of Administrative Services
Major Maintenance 
MM26
&amp;A
&amp;D
</oddHeader>
    <oddFooter>&amp;LAcct Codes 0017-335-MM26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2648-A741-43C3-83C1-AAF74D8AD486}">
  <sheetPr>
    <pageSetUpPr fitToPage="1"/>
  </sheetPr>
  <dimension ref="A1:H24"/>
  <sheetViews>
    <sheetView zoomScaleNormal="100" workbookViewId="0">
      <selection activeCell="B24" sqref="B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59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103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v>0</v>
      </c>
      <c r="E10" s="24">
        <v>0</v>
      </c>
      <c r="F10" s="24">
        <v>0</v>
      </c>
      <c r="G10" s="25"/>
      <c r="H10" s="17"/>
    </row>
    <row r="11" spans="1:8" x14ac:dyDescent="0.2">
      <c r="B11" s="5" t="s">
        <v>14</v>
      </c>
      <c r="C11" s="26"/>
      <c r="D11" s="24">
        <f>'#9997.26 PM TIME '!E23</f>
        <v>75000</v>
      </c>
      <c r="E11" s="24">
        <f>'#9997.26 PM TIME '!G23</f>
        <v>7030.96</v>
      </c>
      <c r="F11" s="24">
        <f>'#9997.26 PM TIME '!I23</f>
        <v>67969.039999999994</v>
      </c>
      <c r="G11" s="25"/>
      <c r="H11" s="17"/>
    </row>
    <row r="12" spans="1:8" x14ac:dyDescent="0.2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75000</v>
      </c>
      <c r="D14" s="32">
        <f>SUM(D8:D13)</f>
        <v>75000</v>
      </c>
      <c r="E14" s="32">
        <f>SUM(E8:E13)</f>
        <v>7030.96</v>
      </c>
      <c r="F14" s="32">
        <f>SUM(D14-E14)</f>
        <v>67969.039999999994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0150-524A-45FC-A8E0-1E689F64FFAA}">
  <sheetPr>
    <pageSetUpPr fitToPage="1"/>
  </sheetPr>
  <dimension ref="A1:J627"/>
  <sheetViews>
    <sheetView topLeftCell="A4" zoomScaleNormal="100" workbookViewId="0">
      <selection activeCell="G24" sqref="G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140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42578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#9997.26'!B1</f>
        <v>Project Management Time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#9997.26'!B2</f>
        <v>Project # 9997.26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#9997.26'!B3</f>
        <v>Program code 999726</v>
      </c>
      <c r="B3" s="5"/>
      <c r="C3" s="5"/>
      <c r="D3" s="4"/>
      <c r="E3" s="8" t="str">
        <f>'RECAP #9997.26'!E3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74</v>
      </c>
      <c r="F6" s="50"/>
      <c r="G6" s="51"/>
      <c r="H6" s="47"/>
      <c r="I6" s="42"/>
    </row>
    <row r="7" spans="1:10" s="35" customFormat="1" ht="15.75" x14ac:dyDescent="0.25">
      <c r="A7" s="13" t="str">
        <f>'RECAP #9997.26'!B6</f>
        <v>Project Manager - Geoff W.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19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75000</v>
      </c>
      <c r="G10" s="67"/>
      <c r="H10" s="64">
        <f t="shared" ref="H10:H21" si="1">H9+G10</f>
        <v>0</v>
      </c>
      <c r="I10" s="64">
        <f t="shared" ref="I10:I21" si="2">I9-G10+E10</f>
        <v>75000</v>
      </c>
    </row>
    <row r="11" spans="1:10" x14ac:dyDescent="0.2">
      <c r="A11" s="198" t="s">
        <v>91</v>
      </c>
      <c r="B11" s="199">
        <v>45876</v>
      </c>
      <c r="C11" s="200">
        <v>2507</v>
      </c>
      <c r="D11" s="207" t="s">
        <v>92</v>
      </c>
      <c r="E11" s="63"/>
      <c r="F11" s="63">
        <f t="shared" si="0"/>
        <v>75000</v>
      </c>
      <c r="G11" s="203">
        <f>424.26+1038.89</f>
        <v>1463.15</v>
      </c>
      <c r="H11" s="64">
        <f t="shared" si="1"/>
        <v>1463.15</v>
      </c>
      <c r="I11" s="64">
        <f t="shared" si="2"/>
        <v>73536.850000000006</v>
      </c>
    </row>
    <row r="12" spans="1:10" x14ac:dyDescent="0.2">
      <c r="A12" s="198" t="s">
        <v>91</v>
      </c>
      <c r="B12" s="199">
        <v>45876</v>
      </c>
      <c r="C12" s="200">
        <v>9500</v>
      </c>
      <c r="D12" s="208" t="s">
        <v>93</v>
      </c>
      <c r="E12" s="63"/>
      <c r="F12" s="63">
        <f t="shared" si="0"/>
        <v>75000</v>
      </c>
      <c r="G12" s="203">
        <f>1449.7+4661.5</f>
        <v>6111.2</v>
      </c>
      <c r="H12" s="64">
        <f t="shared" si="1"/>
        <v>7574.35</v>
      </c>
      <c r="I12" s="64">
        <f t="shared" si="2"/>
        <v>67425.650000000009</v>
      </c>
    </row>
    <row r="13" spans="1:10" x14ac:dyDescent="0.2">
      <c r="A13" s="198" t="s">
        <v>105</v>
      </c>
      <c r="B13" s="60">
        <v>45911</v>
      </c>
      <c r="C13" s="200">
        <v>2507</v>
      </c>
      <c r="D13" s="207" t="s">
        <v>106</v>
      </c>
      <c r="E13" s="63"/>
      <c r="F13" s="63">
        <f t="shared" si="0"/>
        <v>75000</v>
      </c>
      <c r="G13" s="206">
        <v>-110.44</v>
      </c>
      <c r="H13" s="64">
        <f t="shared" si="1"/>
        <v>7463.9100000000008</v>
      </c>
      <c r="I13" s="64">
        <f t="shared" si="2"/>
        <v>67536.090000000011</v>
      </c>
    </row>
    <row r="14" spans="1:10" x14ac:dyDescent="0.2">
      <c r="A14" s="198" t="s">
        <v>105</v>
      </c>
      <c r="B14" s="60">
        <v>45911</v>
      </c>
      <c r="C14" s="200">
        <v>2507</v>
      </c>
      <c r="D14" s="207" t="s">
        <v>107</v>
      </c>
      <c r="E14" s="63"/>
      <c r="F14" s="63">
        <f t="shared" si="0"/>
        <v>75000</v>
      </c>
      <c r="G14" s="206">
        <v>-144.13999999999999</v>
      </c>
      <c r="H14" s="64">
        <f t="shared" si="1"/>
        <v>7319.77</v>
      </c>
      <c r="I14" s="64">
        <f t="shared" si="2"/>
        <v>67680.23000000001</v>
      </c>
    </row>
    <row r="15" spans="1:10" x14ac:dyDescent="0.2">
      <c r="A15" s="198" t="s">
        <v>105</v>
      </c>
      <c r="B15" s="60">
        <v>45911</v>
      </c>
      <c r="C15" s="200">
        <v>2507</v>
      </c>
      <c r="D15" s="207" t="s">
        <v>108</v>
      </c>
      <c r="E15" s="63"/>
      <c r="F15" s="63">
        <f t="shared" si="0"/>
        <v>75000</v>
      </c>
      <c r="G15" s="206">
        <v>-169.68</v>
      </c>
      <c r="H15" s="64">
        <f t="shared" si="1"/>
        <v>7150.09</v>
      </c>
      <c r="I15" s="64">
        <f t="shared" si="2"/>
        <v>67849.91</v>
      </c>
    </row>
    <row r="16" spans="1:10" x14ac:dyDescent="0.2">
      <c r="A16" s="198" t="s">
        <v>105</v>
      </c>
      <c r="B16" s="60">
        <v>45911</v>
      </c>
      <c r="C16" s="200">
        <v>9500</v>
      </c>
      <c r="D16" s="207" t="s">
        <v>106</v>
      </c>
      <c r="E16" s="63"/>
      <c r="F16" s="63">
        <f t="shared" si="0"/>
        <v>75000</v>
      </c>
      <c r="G16" s="206">
        <v>-1211.0999999999999</v>
      </c>
      <c r="H16" s="64">
        <f t="shared" si="1"/>
        <v>5938.99</v>
      </c>
      <c r="I16" s="64">
        <f t="shared" si="2"/>
        <v>69061.010000000009</v>
      </c>
    </row>
    <row r="17" spans="1:9" x14ac:dyDescent="0.2">
      <c r="A17" s="198" t="s">
        <v>105</v>
      </c>
      <c r="B17" s="60">
        <v>45911</v>
      </c>
      <c r="C17" s="200">
        <v>9500</v>
      </c>
      <c r="D17" s="207" t="s">
        <v>107</v>
      </c>
      <c r="E17" s="63"/>
      <c r="F17" s="63">
        <f t="shared" si="0"/>
        <v>75000</v>
      </c>
      <c r="G17" s="206">
        <v>-1595.5</v>
      </c>
      <c r="H17" s="64">
        <f t="shared" si="1"/>
        <v>4343.49</v>
      </c>
      <c r="I17" s="64">
        <f t="shared" si="2"/>
        <v>70656.510000000009</v>
      </c>
    </row>
    <row r="18" spans="1:9" x14ac:dyDescent="0.2">
      <c r="A18" s="198" t="s">
        <v>105</v>
      </c>
      <c r="B18" s="60">
        <v>45911</v>
      </c>
      <c r="C18" s="200">
        <v>9500</v>
      </c>
      <c r="D18" s="207" t="s">
        <v>108</v>
      </c>
      <c r="E18" s="63"/>
      <c r="F18" s="63">
        <f t="shared" si="0"/>
        <v>75000</v>
      </c>
      <c r="G18" s="206">
        <v>-1854.9</v>
      </c>
      <c r="H18" s="64">
        <f t="shared" si="1"/>
        <v>2488.5899999999997</v>
      </c>
      <c r="I18" s="64">
        <f t="shared" si="2"/>
        <v>72511.41</v>
      </c>
    </row>
    <row r="19" spans="1:9" x14ac:dyDescent="0.2">
      <c r="A19" s="198" t="s">
        <v>132</v>
      </c>
      <c r="B19" s="199">
        <v>45908</v>
      </c>
      <c r="C19" s="200">
        <v>2507</v>
      </c>
      <c r="D19" s="207" t="s">
        <v>133</v>
      </c>
      <c r="E19" s="63"/>
      <c r="F19" s="63">
        <f t="shared" si="0"/>
        <v>75000</v>
      </c>
      <c r="G19" s="203">
        <v>2070.0700000000002</v>
      </c>
      <c r="H19" s="64">
        <f t="shared" si="1"/>
        <v>4558.66</v>
      </c>
      <c r="I19" s="64">
        <f t="shared" si="2"/>
        <v>70441.34</v>
      </c>
    </row>
    <row r="20" spans="1:9" x14ac:dyDescent="0.2">
      <c r="A20" s="198" t="s">
        <v>132</v>
      </c>
      <c r="B20" s="199">
        <v>45908</v>
      </c>
      <c r="C20" s="200">
        <v>9500</v>
      </c>
      <c r="D20" s="207" t="s">
        <v>134</v>
      </c>
      <c r="E20" s="63"/>
      <c r="F20" s="63">
        <f t="shared" si="0"/>
        <v>75000</v>
      </c>
      <c r="G20" s="203">
        <v>2472.3000000000002</v>
      </c>
      <c r="H20" s="64">
        <f t="shared" si="1"/>
        <v>7030.96</v>
      </c>
      <c r="I20" s="64">
        <f t="shared" si="2"/>
        <v>67969.039999999994</v>
      </c>
    </row>
    <row r="21" spans="1:9" x14ac:dyDescent="0.2">
      <c r="A21" s="198"/>
      <c r="B21" s="199"/>
      <c r="C21" s="200"/>
      <c r="D21" s="202"/>
      <c r="E21" s="63"/>
      <c r="F21" s="63">
        <f t="shared" si="0"/>
        <v>75000</v>
      </c>
      <c r="G21" s="206"/>
      <c r="H21" s="64">
        <f t="shared" si="1"/>
        <v>7030.96</v>
      </c>
      <c r="I21" s="64">
        <f t="shared" si="2"/>
        <v>67969.039999999994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7030.96</v>
      </c>
      <c r="H23" s="72"/>
      <c r="I23" s="72">
        <f>E23-G23</f>
        <v>67969.039999999994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ABBE-216F-417D-A998-E0358D7032F9}">
  <sheetPr>
    <pageSetUpPr fitToPage="1"/>
  </sheetPr>
  <dimension ref="A1:H53"/>
  <sheetViews>
    <sheetView zoomScaleNormal="100" workbookViewId="0">
      <selection activeCell="F21" sqref="F2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77</v>
      </c>
      <c r="C1" s="3"/>
    </row>
    <row r="2" spans="1:8" ht="15.75" x14ac:dyDescent="0.25">
      <c r="B2" s="6" t="s">
        <v>80</v>
      </c>
    </row>
    <row r="3" spans="1:8" ht="15.75" x14ac:dyDescent="0.25">
      <c r="B3" s="7" t="s">
        <v>81</v>
      </c>
      <c r="E3" s="8" t="s">
        <v>83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82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FINANCIAL!E16</f>
        <v>2630000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109</v>
      </c>
      <c r="C10" s="26"/>
      <c r="D10" s="24">
        <f>'#9483.00 DCI Group'!D23</f>
        <v>28802.14</v>
      </c>
      <c r="E10" s="24">
        <f>'#9483.00 DCI Group'!F23</f>
        <v>0</v>
      </c>
      <c r="F10" s="24">
        <f>'#9483.00 DCI Group'!H23</f>
        <v>28802.14</v>
      </c>
      <c r="G10" s="25"/>
      <c r="H10" s="17"/>
    </row>
    <row r="11" spans="1:8" x14ac:dyDescent="0.2">
      <c r="B11" s="5" t="s">
        <v>14</v>
      </c>
      <c r="C11" s="26"/>
      <c r="D11" s="24">
        <f>'#9483.00 PM TIME'!E23</f>
        <v>75000</v>
      </c>
      <c r="E11" s="24">
        <f>'#9483.00 PM TIME'!G23</f>
        <v>1407.27</v>
      </c>
      <c r="F11" s="24">
        <f>'#9483.00 PM TIME'!I23</f>
        <v>73592.73</v>
      </c>
      <c r="G11" s="25"/>
      <c r="H11" s="17"/>
    </row>
    <row r="12" spans="1:8" x14ac:dyDescent="0.2">
      <c r="B12" s="5" t="s">
        <v>15</v>
      </c>
      <c r="C12" s="27"/>
      <c r="D12" s="28">
        <f>'#9483.00 Misc'!G22</f>
        <v>0</v>
      </c>
      <c r="E12" s="28">
        <f>'#9483.00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2630000</v>
      </c>
      <c r="D14" s="32">
        <f>SUM(D8:D13)</f>
        <v>103802.14</v>
      </c>
      <c r="E14" s="32">
        <f>SUM(E8:E13)</f>
        <v>1407.27</v>
      </c>
      <c r="F14" s="32">
        <f>SUM(D14-E14)</f>
        <v>102394.87</v>
      </c>
      <c r="G14" s="32">
        <f>C8-D14</f>
        <v>2526197.86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1528125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C698-269F-45B8-8A44-3FB623D459F9}">
  <sheetPr>
    <pageSetUpPr fitToPage="1"/>
  </sheetPr>
  <dimension ref="A1:I626"/>
  <sheetViews>
    <sheetView zoomScaleNormal="100" workbookViewId="0">
      <selection activeCell="A28" sqref="A2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#9483.00'!B1</f>
        <v>DVA IVH Dack and Malloy Building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#9483.00'!B2</f>
        <v>Project # 9483.00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#9483.00'!B3</f>
        <v>Program code 948300</v>
      </c>
      <c r="B3" s="5"/>
      <c r="C3" s="4"/>
      <c r="D3" s="8" t="str">
        <f>'RECAP #9483.00'!E3</f>
        <v>Major Program 4D02</v>
      </c>
      <c r="E3" s="4"/>
      <c r="F3" s="34"/>
      <c r="G3" s="34"/>
    </row>
    <row r="4" spans="1:9" s="35" customFormat="1" ht="15.75" x14ac:dyDescent="0.25">
      <c r="A4" s="36" t="s">
        <v>109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110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#9483.00'!B6</f>
        <v>Project Manager - Brad T.</v>
      </c>
      <c r="B6" s="11"/>
      <c r="C6" s="48"/>
      <c r="D6" s="49" t="s">
        <v>113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 t="s">
        <v>120</v>
      </c>
      <c r="B9" s="60">
        <v>45916</v>
      </c>
      <c r="C9" s="61" t="s">
        <v>115</v>
      </c>
      <c r="D9" s="194">
        <v>28802.14</v>
      </c>
      <c r="E9" s="63">
        <f>D9</f>
        <v>28802.14</v>
      </c>
      <c r="F9" s="64"/>
      <c r="G9" s="64"/>
      <c r="H9" s="64">
        <f>E9</f>
        <v>28802.14</v>
      </c>
    </row>
    <row r="10" spans="1:9" x14ac:dyDescent="0.2">
      <c r="A10" s="59"/>
      <c r="B10" s="66"/>
      <c r="C10" s="61"/>
      <c r="D10" s="63"/>
      <c r="E10" s="63">
        <f t="shared" ref="E10:E21" si="0">E9+D10</f>
        <v>28802.14</v>
      </c>
      <c r="F10" s="67"/>
      <c r="G10" s="64">
        <f t="shared" ref="G10:G21" si="1">G9+F10</f>
        <v>0</v>
      </c>
      <c r="H10" s="64">
        <f t="shared" ref="H10:H21" si="2">H9-F10+D10</f>
        <v>28802.14</v>
      </c>
    </row>
    <row r="11" spans="1:9" x14ac:dyDescent="0.2">
      <c r="A11" s="59"/>
      <c r="B11" s="60"/>
      <c r="C11" s="61"/>
      <c r="D11" s="63"/>
      <c r="E11" s="63">
        <f t="shared" si="0"/>
        <v>28802.14</v>
      </c>
      <c r="F11" s="67"/>
      <c r="G11" s="64">
        <f t="shared" si="1"/>
        <v>0</v>
      </c>
      <c r="H11" s="64">
        <f t="shared" si="2"/>
        <v>28802.14</v>
      </c>
    </row>
    <row r="12" spans="1:9" x14ac:dyDescent="0.2">
      <c r="A12" s="59"/>
      <c r="B12" s="60"/>
      <c r="C12" s="61"/>
      <c r="D12" s="63"/>
      <c r="E12" s="63">
        <f t="shared" si="0"/>
        <v>28802.14</v>
      </c>
      <c r="F12" s="67"/>
      <c r="G12" s="64">
        <f t="shared" si="1"/>
        <v>0</v>
      </c>
      <c r="H12" s="64">
        <f t="shared" si="2"/>
        <v>28802.14</v>
      </c>
    </row>
    <row r="13" spans="1:9" x14ac:dyDescent="0.2">
      <c r="A13" s="59"/>
      <c r="B13" s="60"/>
      <c r="C13" s="61"/>
      <c r="D13" s="63"/>
      <c r="E13" s="63">
        <f t="shared" si="0"/>
        <v>28802.14</v>
      </c>
      <c r="F13" s="67"/>
      <c r="G13" s="64">
        <f t="shared" si="1"/>
        <v>0</v>
      </c>
      <c r="H13" s="64">
        <f t="shared" si="2"/>
        <v>28802.14</v>
      </c>
    </row>
    <row r="14" spans="1:9" x14ac:dyDescent="0.2">
      <c r="A14" s="59"/>
      <c r="B14" s="60"/>
      <c r="C14" s="61"/>
      <c r="D14" s="63"/>
      <c r="E14" s="63">
        <f t="shared" si="0"/>
        <v>28802.14</v>
      </c>
      <c r="F14" s="64"/>
      <c r="G14" s="64">
        <f t="shared" si="1"/>
        <v>0</v>
      </c>
      <c r="H14" s="64">
        <f t="shared" si="2"/>
        <v>28802.14</v>
      </c>
    </row>
    <row r="15" spans="1:9" x14ac:dyDescent="0.2">
      <c r="A15" s="59"/>
      <c r="B15" s="60"/>
      <c r="C15" s="61"/>
      <c r="D15" s="63"/>
      <c r="E15" s="63">
        <f t="shared" si="0"/>
        <v>28802.14</v>
      </c>
      <c r="F15" s="67"/>
      <c r="G15" s="64">
        <f t="shared" si="1"/>
        <v>0</v>
      </c>
      <c r="H15" s="64">
        <f t="shared" si="2"/>
        <v>28802.14</v>
      </c>
    </row>
    <row r="16" spans="1:9" x14ac:dyDescent="0.2">
      <c r="A16" s="59"/>
      <c r="B16" s="60"/>
      <c r="C16" s="61"/>
      <c r="D16" s="63"/>
      <c r="E16" s="63">
        <f t="shared" si="0"/>
        <v>28802.14</v>
      </c>
      <c r="F16" s="67"/>
      <c r="G16" s="64">
        <f t="shared" si="1"/>
        <v>0</v>
      </c>
      <c r="H16" s="64">
        <f t="shared" si="2"/>
        <v>28802.14</v>
      </c>
    </row>
    <row r="17" spans="1:8" x14ac:dyDescent="0.2">
      <c r="A17" s="59"/>
      <c r="B17" s="60"/>
      <c r="C17" s="61"/>
      <c r="D17" s="63"/>
      <c r="E17" s="63">
        <f t="shared" si="0"/>
        <v>28802.14</v>
      </c>
      <c r="F17" s="67"/>
      <c r="G17" s="64">
        <f t="shared" si="1"/>
        <v>0</v>
      </c>
      <c r="H17" s="64">
        <f t="shared" si="2"/>
        <v>28802.14</v>
      </c>
    </row>
    <row r="18" spans="1:8" x14ac:dyDescent="0.2">
      <c r="A18" s="59"/>
      <c r="B18" s="60"/>
      <c r="C18" s="61"/>
      <c r="D18" s="63"/>
      <c r="E18" s="63">
        <f t="shared" si="0"/>
        <v>28802.14</v>
      </c>
      <c r="F18" s="67"/>
      <c r="G18" s="64">
        <f t="shared" si="1"/>
        <v>0</v>
      </c>
      <c r="H18" s="64">
        <f t="shared" si="2"/>
        <v>28802.14</v>
      </c>
    </row>
    <row r="19" spans="1:8" x14ac:dyDescent="0.2">
      <c r="A19" s="59"/>
      <c r="B19" s="60"/>
      <c r="C19" s="61"/>
      <c r="D19" s="63"/>
      <c r="E19" s="63">
        <f t="shared" si="0"/>
        <v>28802.14</v>
      </c>
      <c r="F19" s="64"/>
      <c r="G19" s="64">
        <f t="shared" si="1"/>
        <v>0</v>
      </c>
      <c r="H19" s="64">
        <f t="shared" si="2"/>
        <v>28802.14</v>
      </c>
    </row>
    <row r="20" spans="1:8" x14ac:dyDescent="0.2">
      <c r="A20" s="59"/>
      <c r="B20" s="60"/>
      <c r="C20" s="61"/>
      <c r="D20" s="63"/>
      <c r="E20" s="63">
        <f t="shared" si="0"/>
        <v>28802.14</v>
      </c>
      <c r="F20" s="64"/>
      <c r="G20" s="64">
        <f t="shared" si="1"/>
        <v>0</v>
      </c>
      <c r="H20" s="64">
        <f t="shared" si="2"/>
        <v>28802.14</v>
      </c>
    </row>
    <row r="21" spans="1:8" x14ac:dyDescent="0.2">
      <c r="A21" s="59"/>
      <c r="B21" s="60"/>
      <c r="C21" s="68"/>
      <c r="D21" s="63"/>
      <c r="E21" s="63">
        <f t="shared" si="0"/>
        <v>28802.14</v>
      </c>
      <c r="F21" s="64"/>
      <c r="G21" s="64">
        <f t="shared" si="1"/>
        <v>0</v>
      </c>
      <c r="H21" s="64">
        <f t="shared" si="2"/>
        <v>28802.14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28802.14</v>
      </c>
      <c r="E23" s="72"/>
      <c r="F23" s="72">
        <f>SUM(F9:F22)</f>
        <v>0</v>
      </c>
      <c r="G23" s="72"/>
      <c r="H23" s="72">
        <f>D23-F23</f>
        <v>28802.14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27302.14</v>
      </c>
      <c r="E26" s="190"/>
      <c r="F26" s="190"/>
      <c r="G26" s="190"/>
      <c r="H26" s="190">
        <f>D26-F26</f>
        <v>27302.14</v>
      </c>
    </row>
    <row r="27" spans="1:8" x14ac:dyDescent="0.2">
      <c r="A27" s="73"/>
      <c r="B27" s="61"/>
      <c r="C27" s="189" t="s">
        <v>118</v>
      </c>
      <c r="D27" s="190">
        <v>1500</v>
      </c>
      <c r="E27" s="190"/>
      <c r="F27" s="190"/>
      <c r="G27" s="190"/>
      <c r="H27" s="190">
        <f>D27-F27</f>
        <v>1500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28802.14</v>
      </c>
      <c r="E28" s="193"/>
      <c r="F28" s="192">
        <f>SUM(F26:F27)</f>
        <v>0</v>
      </c>
      <c r="G28" s="193"/>
      <c r="H28" s="192">
        <f>SUM(H26:H27)</f>
        <v>28802.14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4" priority="1" operator="greaterThan">
      <formula>$H$23</formula>
    </cfRule>
  </conditionalFormatting>
  <pageMargins left="0.25" right="0.25" top="0.95" bottom="0.75" header="0.09" footer="0.3"/>
  <pageSetup scale="75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E33A-0DFA-408E-85AB-BA0EE084B577}">
  <sheetPr>
    <pageSetUpPr fitToPage="1"/>
  </sheetPr>
  <dimension ref="A1:J627"/>
  <sheetViews>
    <sheetView zoomScaleNormal="100" workbookViewId="0">
      <selection activeCell="G23" sqref="G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#9483.00'!B1</f>
        <v>DVA IVH Dack and Malloy Building Roof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#9483.00'!B2</f>
        <v>Project # 9483.00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#9483.00'!B3</f>
        <v>Program code 948300</v>
      </c>
      <c r="B3" s="5"/>
      <c r="C3" s="5"/>
      <c r="D3" s="4"/>
      <c r="E3" s="8" t="str">
        <f>'RECAP #9483.00'!E3</f>
        <v>Major Program 4D02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87</v>
      </c>
      <c r="F6" s="50"/>
      <c r="G6" s="51"/>
      <c r="H6" s="47"/>
      <c r="I6" s="42"/>
    </row>
    <row r="7" spans="1:10" s="35" customFormat="1" ht="15.75" x14ac:dyDescent="0.25">
      <c r="A7" s="13" t="str">
        <f>'RECAP #9483.00'!B6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19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198" t="s">
        <v>91</v>
      </c>
      <c r="B10" s="199">
        <v>45876</v>
      </c>
      <c r="C10" s="200">
        <v>2507</v>
      </c>
      <c r="D10" s="201" t="s">
        <v>92</v>
      </c>
      <c r="E10" s="63"/>
      <c r="F10" s="63">
        <f t="shared" ref="F10:F21" si="0">F9+E10</f>
        <v>75000</v>
      </c>
      <c r="G10" s="203">
        <f>19.58+28.31</f>
        <v>47.89</v>
      </c>
      <c r="H10" s="64">
        <f t="shared" ref="H10:H21" si="1">H9+G10</f>
        <v>47.89</v>
      </c>
      <c r="I10" s="64">
        <f t="shared" ref="I10:I21" si="2">I9-G10+E10</f>
        <v>74952.11</v>
      </c>
    </row>
    <row r="11" spans="1:10" x14ac:dyDescent="0.2">
      <c r="A11" s="198" t="s">
        <v>91</v>
      </c>
      <c r="B11" s="199">
        <v>45876</v>
      </c>
      <c r="C11" s="200">
        <v>9500</v>
      </c>
      <c r="D11" s="202" t="s">
        <v>93</v>
      </c>
      <c r="E11" s="63"/>
      <c r="F11" s="63">
        <f t="shared" si="0"/>
        <v>75000</v>
      </c>
      <c r="G11" s="203">
        <f>35+497.2</f>
        <v>532.20000000000005</v>
      </c>
      <c r="H11" s="64">
        <f t="shared" si="1"/>
        <v>580.09</v>
      </c>
      <c r="I11" s="64">
        <f t="shared" si="2"/>
        <v>74419.91</v>
      </c>
    </row>
    <row r="12" spans="1:10" x14ac:dyDescent="0.2">
      <c r="A12" s="198" t="s">
        <v>132</v>
      </c>
      <c r="B12" s="199">
        <v>45908</v>
      </c>
      <c r="C12" s="200">
        <v>2507</v>
      </c>
      <c r="D12" s="201" t="s">
        <v>133</v>
      </c>
      <c r="E12" s="63"/>
      <c r="F12" s="63">
        <f t="shared" si="0"/>
        <v>75000</v>
      </c>
      <c r="G12" s="203">
        <v>94.58</v>
      </c>
      <c r="H12" s="64">
        <f t="shared" si="1"/>
        <v>674.67000000000007</v>
      </c>
      <c r="I12" s="64">
        <f t="shared" si="2"/>
        <v>74325.33</v>
      </c>
    </row>
    <row r="13" spans="1:10" x14ac:dyDescent="0.2">
      <c r="A13" s="198" t="s">
        <v>132</v>
      </c>
      <c r="B13" s="199">
        <v>45908</v>
      </c>
      <c r="C13" s="200">
        <v>9500</v>
      </c>
      <c r="D13" s="202" t="s">
        <v>134</v>
      </c>
      <c r="E13" s="63"/>
      <c r="F13" s="63">
        <f t="shared" si="0"/>
        <v>75000</v>
      </c>
      <c r="G13" s="203">
        <v>732.6</v>
      </c>
      <c r="H13" s="64">
        <f t="shared" si="1"/>
        <v>1407.27</v>
      </c>
      <c r="I13" s="64">
        <f t="shared" si="2"/>
        <v>73592.73</v>
      </c>
    </row>
    <row r="14" spans="1:10" x14ac:dyDescent="0.2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1407.27</v>
      </c>
      <c r="I14" s="64">
        <f t="shared" si="2"/>
        <v>73592.73</v>
      </c>
    </row>
    <row r="15" spans="1:10" x14ac:dyDescent="0.2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1407.27</v>
      </c>
      <c r="I15" s="64">
        <f t="shared" si="2"/>
        <v>73592.73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1407.27</v>
      </c>
      <c r="I16" s="64">
        <f t="shared" si="2"/>
        <v>73592.73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1407.27</v>
      </c>
      <c r="I17" s="64">
        <f t="shared" si="2"/>
        <v>73592.73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1407.27</v>
      </c>
      <c r="I18" s="64">
        <f t="shared" si="2"/>
        <v>73592.73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1407.27</v>
      </c>
      <c r="I19" s="64">
        <f t="shared" si="2"/>
        <v>73592.73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1407.27</v>
      </c>
      <c r="I20" s="64">
        <f t="shared" si="2"/>
        <v>73592.73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1407.27</v>
      </c>
      <c r="I21" s="64">
        <f t="shared" si="2"/>
        <v>73592.73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1407.27</v>
      </c>
      <c r="H23" s="72"/>
      <c r="I23" s="72">
        <f>E23-G23</f>
        <v>73592.73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F836-0520-4C24-97ED-8EDAF4C462D5}">
  <sheetPr>
    <tabColor indexed="30"/>
    <pageSetUpPr fitToPage="1"/>
  </sheetPr>
  <dimension ref="A1:AD41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#9483.00'!B1</f>
        <v>DVA IVH Dack and Malloy Building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#9483.00'!B2</f>
        <v>Project # 9483.00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#9483.00'!B3</f>
        <v>Program code 948300</v>
      </c>
      <c r="E3" s="8" t="str">
        <f>'RECAP #9483.00'!E3</f>
        <v>Major Program 4D02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121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#9483.00'!B6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pageSetUpPr fitToPage="1"/>
  </sheetPr>
  <dimension ref="A1:H54"/>
  <sheetViews>
    <sheetView zoomScaleNormal="100" workbookViewId="0">
      <selection activeCell="B26" sqref="B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78</v>
      </c>
      <c r="C1" s="3"/>
    </row>
    <row r="2" spans="1:8" ht="15.75" x14ac:dyDescent="0.25">
      <c r="B2" s="6" t="s">
        <v>84</v>
      </c>
    </row>
    <row r="3" spans="1:8" ht="15.75" x14ac:dyDescent="0.25">
      <c r="B3" s="7" t="s">
        <v>85</v>
      </c>
      <c r="E3" s="8" t="s">
        <v>86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82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FINANCIAL!G17</f>
        <v>575000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109</v>
      </c>
      <c r="C10" s="26"/>
      <c r="D10" s="24">
        <f>'#9484.00 DCI Group'!D23</f>
        <v>18125.32</v>
      </c>
      <c r="E10" s="24">
        <f>'#9484.00 DCI Group'!F23</f>
        <v>2093.64</v>
      </c>
      <c r="F10" s="24">
        <f>'#9484.00 DCI Group'!H23</f>
        <v>16031.68</v>
      </c>
      <c r="G10" s="25"/>
      <c r="H10" s="17"/>
    </row>
    <row r="11" spans="1:8" x14ac:dyDescent="0.2">
      <c r="B11" s="5" t="s">
        <v>14</v>
      </c>
      <c r="C11" s="26"/>
      <c r="D11" s="24">
        <f>'#9484.00 PM TIME'!E23</f>
        <v>20000</v>
      </c>
      <c r="E11" s="24">
        <f>'#9484.00 PM TIME'!G23</f>
        <v>1505.3400000000001</v>
      </c>
      <c r="F11" s="24">
        <f>'#9484.00 PM TIME'!I23</f>
        <v>18494.66</v>
      </c>
      <c r="G11" s="25"/>
      <c r="H11" s="17"/>
    </row>
    <row r="12" spans="1:8" x14ac:dyDescent="0.2">
      <c r="B12" s="5" t="s">
        <v>15</v>
      </c>
      <c r="C12" s="27"/>
      <c r="D12" s="28">
        <f>'#9484.00 Misc'!G22</f>
        <v>0</v>
      </c>
      <c r="E12" s="28">
        <f>'#9484.00 Misc'!H22</f>
        <v>0</v>
      </c>
      <c r="F12" s="24">
        <f>D12-E12</f>
        <v>0</v>
      </c>
      <c r="G12" s="25"/>
      <c r="H12" s="17"/>
    </row>
    <row r="13" spans="1:8" x14ac:dyDescent="0.2">
      <c r="B13" s="5" t="s">
        <v>122</v>
      </c>
      <c r="C13" s="27"/>
      <c r="D13" s="28">
        <f>'#9484.00 OPN Architects'!D23</f>
        <v>68920</v>
      </c>
      <c r="E13" s="28">
        <f>'#9484.00 OPN Architects'!F23</f>
        <v>0</v>
      </c>
      <c r="F13" s="24">
        <f>'#9484.00 OPN Architects'!H23</f>
        <v>68920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575000</v>
      </c>
      <c r="D15" s="32">
        <f>SUM(D8:D14)</f>
        <v>107045.32</v>
      </c>
      <c r="E15" s="32">
        <f>SUM(E8:E14)</f>
        <v>3598.98</v>
      </c>
      <c r="F15" s="32">
        <f>SUM(D15-E15)</f>
        <v>103446.34000000001</v>
      </c>
      <c r="G15" s="32">
        <f>C8-D15</f>
        <v>467954.68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  <row r="51" ht="10.5" customHeight="1" x14ac:dyDescent="0.2"/>
    <row r="52" hidden="1" x14ac:dyDescent="0.2"/>
    <row r="53" ht="13.5" customHeight="1" x14ac:dyDescent="0.2"/>
    <row r="54" ht="26.25" customHeight="1" x14ac:dyDescent="0.2"/>
  </sheetData>
  <pageMargins left="0.25" right="0.25" top="1.2012499999999999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pageSetUpPr fitToPage="1"/>
  </sheetPr>
  <dimension ref="A1:I626"/>
  <sheetViews>
    <sheetView zoomScaleNormal="100" workbookViewId="0">
      <selection activeCell="K28" sqref="K2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#9484.00'!B1</f>
        <v>ILEA JOH Hydraulic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#9484.00'!B2</f>
        <v>Project # 9484.00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#9484.00'!B3</f>
        <v>Program code 948400</v>
      </c>
      <c r="B3" s="5"/>
      <c r="C3" s="4"/>
      <c r="D3" s="8" t="str">
        <f>'RECAP #9484.00'!E3</f>
        <v>Major Program 4D03</v>
      </c>
      <c r="E3" s="4"/>
      <c r="F3" s="34"/>
      <c r="G3" s="34"/>
    </row>
    <row r="4" spans="1:9" s="35" customFormat="1" ht="15.75" x14ac:dyDescent="0.25">
      <c r="A4" s="36" t="s">
        <v>109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110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#9484.00'!B6</f>
        <v>Project Manager - Brad T.</v>
      </c>
      <c r="B6" s="11"/>
      <c r="C6" s="48"/>
      <c r="D6" s="49" t="s">
        <v>113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 t="s">
        <v>114</v>
      </c>
      <c r="B9" s="60">
        <v>45912</v>
      </c>
      <c r="C9" s="61" t="s">
        <v>115</v>
      </c>
      <c r="D9" s="194">
        <v>18125.32</v>
      </c>
      <c r="E9" s="63">
        <f>D9</f>
        <v>18125.32</v>
      </c>
      <c r="F9" s="64"/>
      <c r="G9" s="64"/>
      <c r="H9" s="64">
        <f>E9</f>
        <v>18125.32</v>
      </c>
    </row>
    <row r="10" spans="1:9" x14ac:dyDescent="0.2">
      <c r="A10" s="59" t="s">
        <v>135</v>
      </c>
      <c r="B10" s="66">
        <v>45923</v>
      </c>
      <c r="C10" s="61" t="s">
        <v>136</v>
      </c>
      <c r="D10" s="63"/>
      <c r="E10" s="63">
        <f t="shared" ref="E10:E21" si="0">E9+D10</f>
        <v>18125.32</v>
      </c>
      <c r="F10" s="203">
        <v>2093.64</v>
      </c>
      <c r="G10" s="64">
        <f t="shared" ref="G10:G21" si="1">G9+F10</f>
        <v>2093.64</v>
      </c>
      <c r="H10" s="64">
        <f t="shared" ref="H10:H21" si="2">H9-F10+D10</f>
        <v>16031.68</v>
      </c>
    </row>
    <row r="11" spans="1:9" x14ac:dyDescent="0.2">
      <c r="A11" s="59"/>
      <c r="B11" s="60"/>
      <c r="C11" s="61"/>
      <c r="D11" s="63"/>
      <c r="E11" s="63">
        <f t="shared" si="0"/>
        <v>18125.32</v>
      </c>
      <c r="F11" s="67"/>
      <c r="G11" s="64">
        <f t="shared" si="1"/>
        <v>2093.64</v>
      </c>
      <c r="H11" s="64">
        <f t="shared" si="2"/>
        <v>16031.68</v>
      </c>
    </row>
    <row r="12" spans="1:9" x14ac:dyDescent="0.2">
      <c r="A12" s="59"/>
      <c r="B12" s="60"/>
      <c r="C12" s="61"/>
      <c r="D12" s="63"/>
      <c r="E12" s="63">
        <f t="shared" si="0"/>
        <v>18125.32</v>
      </c>
      <c r="F12" s="67"/>
      <c r="G12" s="64">
        <f t="shared" si="1"/>
        <v>2093.64</v>
      </c>
      <c r="H12" s="64">
        <f t="shared" si="2"/>
        <v>16031.68</v>
      </c>
    </row>
    <row r="13" spans="1:9" x14ac:dyDescent="0.2">
      <c r="A13" s="59"/>
      <c r="B13" s="60"/>
      <c r="C13" s="61"/>
      <c r="D13" s="63"/>
      <c r="E13" s="63">
        <f t="shared" si="0"/>
        <v>18125.32</v>
      </c>
      <c r="F13" s="67"/>
      <c r="G13" s="64">
        <f t="shared" si="1"/>
        <v>2093.64</v>
      </c>
      <c r="H13" s="64">
        <f t="shared" si="2"/>
        <v>16031.68</v>
      </c>
    </row>
    <row r="14" spans="1:9" x14ac:dyDescent="0.2">
      <c r="A14" s="59"/>
      <c r="B14" s="60"/>
      <c r="C14" s="61"/>
      <c r="D14" s="63"/>
      <c r="E14" s="63">
        <f t="shared" si="0"/>
        <v>18125.32</v>
      </c>
      <c r="F14" s="64"/>
      <c r="G14" s="64">
        <f t="shared" si="1"/>
        <v>2093.64</v>
      </c>
      <c r="H14" s="64">
        <f t="shared" si="2"/>
        <v>16031.68</v>
      </c>
    </row>
    <row r="15" spans="1:9" x14ac:dyDescent="0.2">
      <c r="A15" s="59"/>
      <c r="B15" s="60"/>
      <c r="C15" s="61"/>
      <c r="D15" s="63"/>
      <c r="E15" s="63">
        <f t="shared" si="0"/>
        <v>18125.32</v>
      </c>
      <c r="F15" s="67"/>
      <c r="G15" s="64">
        <f t="shared" si="1"/>
        <v>2093.64</v>
      </c>
      <c r="H15" s="64">
        <f t="shared" si="2"/>
        <v>16031.68</v>
      </c>
    </row>
    <row r="16" spans="1:9" x14ac:dyDescent="0.2">
      <c r="A16" s="59"/>
      <c r="B16" s="60"/>
      <c r="C16" s="61"/>
      <c r="D16" s="63"/>
      <c r="E16" s="63">
        <f t="shared" si="0"/>
        <v>18125.32</v>
      </c>
      <c r="F16" s="67"/>
      <c r="G16" s="64">
        <f t="shared" si="1"/>
        <v>2093.64</v>
      </c>
      <c r="H16" s="64">
        <f t="shared" si="2"/>
        <v>16031.68</v>
      </c>
    </row>
    <row r="17" spans="1:8" x14ac:dyDescent="0.2">
      <c r="A17" s="59"/>
      <c r="B17" s="60"/>
      <c r="C17" s="61"/>
      <c r="D17" s="63"/>
      <c r="E17" s="63">
        <f t="shared" si="0"/>
        <v>18125.32</v>
      </c>
      <c r="F17" s="67"/>
      <c r="G17" s="64">
        <f t="shared" si="1"/>
        <v>2093.64</v>
      </c>
      <c r="H17" s="64">
        <f t="shared" si="2"/>
        <v>16031.68</v>
      </c>
    </row>
    <row r="18" spans="1:8" x14ac:dyDescent="0.2">
      <c r="A18" s="59"/>
      <c r="B18" s="60"/>
      <c r="C18" s="61"/>
      <c r="D18" s="63"/>
      <c r="E18" s="63">
        <f t="shared" si="0"/>
        <v>18125.32</v>
      </c>
      <c r="F18" s="67"/>
      <c r="G18" s="64">
        <f t="shared" si="1"/>
        <v>2093.64</v>
      </c>
      <c r="H18" s="64">
        <f t="shared" si="2"/>
        <v>16031.68</v>
      </c>
    </row>
    <row r="19" spans="1:8" x14ac:dyDescent="0.2">
      <c r="A19" s="59"/>
      <c r="B19" s="60"/>
      <c r="C19" s="61"/>
      <c r="D19" s="63"/>
      <c r="E19" s="63">
        <f t="shared" si="0"/>
        <v>18125.32</v>
      </c>
      <c r="F19" s="64"/>
      <c r="G19" s="64">
        <f t="shared" si="1"/>
        <v>2093.64</v>
      </c>
      <c r="H19" s="64">
        <f t="shared" si="2"/>
        <v>16031.68</v>
      </c>
    </row>
    <row r="20" spans="1:8" x14ac:dyDescent="0.2">
      <c r="A20" s="59"/>
      <c r="B20" s="60"/>
      <c r="C20" s="61"/>
      <c r="D20" s="63"/>
      <c r="E20" s="63">
        <f t="shared" si="0"/>
        <v>18125.32</v>
      </c>
      <c r="F20" s="64"/>
      <c r="G20" s="64">
        <f t="shared" si="1"/>
        <v>2093.64</v>
      </c>
      <c r="H20" s="64">
        <f t="shared" si="2"/>
        <v>16031.68</v>
      </c>
    </row>
    <row r="21" spans="1:8" x14ac:dyDescent="0.2">
      <c r="A21" s="59"/>
      <c r="B21" s="60"/>
      <c r="C21" s="68"/>
      <c r="D21" s="63"/>
      <c r="E21" s="63">
        <f t="shared" si="0"/>
        <v>18125.32</v>
      </c>
      <c r="F21" s="64"/>
      <c r="G21" s="64">
        <f t="shared" si="1"/>
        <v>2093.64</v>
      </c>
      <c r="H21" s="64">
        <f t="shared" si="2"/>
        <v>16031.68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18125.32</v>
      </c>
      <c r="E23" s="72"/>
      <c r="F23" s="72">
        <f>SUM(F9:F22)</f>
        <v>2093.64</v>
      </c>
      <c r="G23" s="72"/>
      <c r="H23" s="72">
        <f>D23-F23</f>
        <v>16031.68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16125.32</v>
      </c>
      <c r="E26" s="190"/>
      <c r="F26" s="190">
        <f>2093.64</f>
        <v>2093.64</v>
      </c>
      <c r="G26" s="190"/>
      <c r="H26" s="190">
        <f>D26-F26</f>
        <v>14031.68</v>
      </c>
    </row>
    <row r="27" spans="1:8" x14ac:dyDescent="0.2">
      <c r="A27" s="73"/>
      <c r="B27" s="61"/>
      <c r="C27" s="189" t="s">
        <v>118</v>
      </c>
      <c r="D27" s="190">
        <v>2000</v>
      </c>
      <c r="E27" s="190"/>
      <c r="F27" s="190"/>
      <c r="G27" s="190"/>
      <c r="H27" s="190">
        <f>D27-F27</f>
        <v>2000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18125.32</v>
      </c>
      <c r="E28" s="193"/>
      <c r="F28" s="192">
        <f>SUM(F26:F27)</f>
        <v>2093.64</v>
      </c>
      <c r="G28" s="193"/>
      <c r="H28" s="192">
        <f>SUM(H26:H27)</f>
        <v>16031.68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pageSetUpPr fitToPage="1"/>
  </sheetPr>
  <dimension ref="A1:J627"/>
  <sheetViews>
    <sheetView zoomScaleNormal="100" workbookViewId="0">
      <selection activeCell="G23" sqref="G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" style="78" customWidth="1"/>
    <col min="5" max="5" width="17.1406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42578125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#9484.00'!B1</f>
        <v>ILEA JOH Hydraulic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#9484.00'!B2</f>
        <v>Project # 9484.00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#9484.00'!B3</f>
        <v>Program code 948400</v>
      </c>
      <c r="B3" s="5"/>
      <c r="C3" s="5"/>
      <c r="D3" s="4"/>
      <c r="E3" s="8" t="str">
        <f>'RECAP #9484.00'!E3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88</v>
      </c>
      <c r="F6" s="50"/>
      <c r="G6" s="51"/>
      <c r="H6" s="47"/>
      <c r="I6" s="42"/>
    </row>
    <row r="7" spans="1:10" s="35" customFormat="1" ht="15.75" x14ac:dyDescent="0.25">
      <c r="A7" s="13" t="str">
        <f>'RECAP #9484.00'!B6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194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198" t="s">
        <v>91</v>
      </c>
      <c r="B10" s="199">
        <v>45876</v>
      </c>
      <c r="C10" s="200">
        <v>2507</v>
      </c>
      <c r="D10" s="201" t="s">
        <v>92</v>
      </c>
      <c r="E10" s="63"/>
      <c r="F10" s="63">
        <f t="shared" ref="F10:F21" si="0">F9+E10</f>
        <v>20000</v>
      </c>
      <c r="G10" s="203">
        <f>19.58+28.31</f>
        <v>47.89</v>
      </c>
      <c r="H10" s="64">
        <f t="shared" ref="H10:H21" si="1">H9+G10</f>
        <v>47.89</v>
      </c>
      <c r="I10" s="64">
        <f t="shared" ref="I10:I21" si="2">I9-G10+E10</f>
        <v>19952.11</v>
      </c>
    </row>
    <row r="11" spans="1:10" x14ac:dyDescent="0.2">
      <c r="A11" s="198" t="s">
        <v>91</v>
      </c>
      <c r="B11" s="199">
        <v>45876</v>
      </c>
      <c r="C11" s="200">
        <v>9500</v>
      </c>
      <c r="D11" s="202" t="s">
        <v>93</v>
      </c>
      <c r="E11" s="63"/>
      <c r="F11" s="63">
        <f t="shared" si="0"/>
        <v>20000</v>
      </c>
      <c r="G11" s="203">
        <f>35+497.2</f>
        <v>532.20000000000005</v>
      </c>
      <c r="H11" s="64">
        <f t="shared" si="1"/>
        <v>580.09</v>
      </c>
      <c r="I11" s="64">
        <f t="shared" si="2"/>
        <v>19419.91</v>
      </c>
    </row>
    <row r="12" spans="1:10" x14ac:dyDescent="0.2">
      <c r="A12" s="198" t="s">
        <v>132</v>
      </c>
      <c r="B12" s="199">
        <v>45908</v>
      </c>
      <c r="C12" s="200">
        <v>2507</v>
      </c>
      <c r="D12" s="201" t="s">
        <v>133</v>
      </c>
      <c r="E12" s="63"/>
      <c r="F12" s="63">
        <f t="shared" si="0"/>
        <v>20000</v>
      </c>
      <c r="G12" s="203">
        <v>105.15</v>
      </c>
      <c r="H12" s="64">
        <f t="shared" si="1"/>
        <v>685.24</v>
      </c>
      <c r="I12" s="64">
        <f t="shared" si="2"/>
        <v>19314.759999999998</v>
      </c>
    </row>
    <row r="13" spans="1:10" x14ac:dyDescent="0.2">
      <c r="A13" s="198" t="s">
        <v>132</v>
      </c>
      <c r="B13" s="199">
        <v>45908</v>
      </c>
      <c r="C13" s="200">
        <v>9500</v>
      </c>
      <c r="D13" s="202" t="s">
        <v>134</v>
      </c>
      <c r="E13" s="63"/>
      <c r="F13" s="63">
        <f t="shared" si="0"/>
        <v>20000</v>
      </c>
      <c r="G13" s="203">
        <v>820.1</v>
      </c>
      <c r="H13" s="64">
        <f t="shared" si="1"/>
        <v>1505.3400000000001</v>
      </c>
      <c r="I13" s="64">
        <f t="shared" si="2"/>
        <v>18494.66</v>
      </c>
    </row>
    <row r="14" spans="1:10" x14ac:dyDescent="0.2">
      <c r="A14" s="85"/>
      <c r="B14" s="60"/>
      <c r="C14" s="60"/>
      <c r="D14" s="83"/>
      <c r="E14" s="63"/>
      <c r="F14" s="63">
        <f t="shared" si="0"/>
        <v>20000</v>
      </c>
      <c r="G14" s="64"/>
      <c r="H14" s="64">
        <f t="shared" si="1"/>
        <v>1505.3400000000001</v>
      </c>
      <c r="I14" s="64">
        <f t="shared" si="2"/>
        <v>18494.66</v>
      </c>
    </row>
    <row r="15" spans="1:10" x14ac:dyDescent="0.2">
      <c r="A15" s="85"/>
      <c r="B15" s="60"/>
      <c r="C15" s="60"/>
      <c r="D15" s="83"/>
      <c r="E15" s="63"/>
      <c r="F15" s="63">
        <f t="shared" si="0"/>
        <v>20000</v>
      </c>
      <c r="G15" s="67"/>
      <c r="H15" s="64">
        <f t="shared" si="1"/>
        <v>1505.3400000000001</v>
      </c>
      <c r="I15" s="64">
        <f t="shared" si="2"/>
        <v>18494.66</v>
      </c>
    </row>
    <row r="16" spans="1:10" x14ac:dyDescent="0.2">
      <c r="A16" s="85"/>
      <c r="B16" s="60"/>
      <c r="C16" s="60"/>
      <c r="D16" s="83"/>
      <c r="E16" s="63"/>
      <c r="F16" s="63">
        <f t="shared" si="0"/>
        <v>20000</v>
      </c>
      <c r="G16" s="67"/>
      <c r="H16" s="64">
        <f t="shared" si="1"/>
        <v>1505.3400000000001</v>
      </c>
      <c r="I16" s="64">
        <f t="shared" si="2"/>
        <v>18494.66</v>
      </c>
    </row>
    <row r="17" spans="1:9" x14ac:dyDescent="0.2">
      <c r="A17" s="85"/>
      <c r="B17" s="60"/>
      <c r="C17" s="60"/>
      <c r="D17" s="83"/>
      <c r="E17" s="63"/>
      <c r="F17" s="63">
        <f t="shared" si="0"/>
        <v>20000</v>
      </c>
      <c r="G17" s="67"/>
      <c r="H17" s="64">
        <f t="shared" si="1"/>
        <v>1505.3400000000001</v>
      </c>
      <c r="I17" s="64">
        <f t="shared" si="2"/>
        <v>18494.66</v>
      </c>
    </row>
    <row r="18" spans="1:9" x14ac:dyDescent="0.2">
      <c r="A18" s="85"/>
      <c r="B18" s="60"/>
      <c r="C18" s="60"/>
      <c r="D18" s="83"/>
      <c r="E18" s="63"/>
      <c r="F18" s="63">
        <f t="shared" si="0"/>
        <v>20000</v>
      </c>
      <c r="G18" s="67"/>
      <c r="H18" s="64">
        <f t="shared" si="1"/>
        <v>1505.3400000000001</v>
      </c>
      <c r="I18" s="64">
        <f t="shared" si="2"/>
        <v>18494.66</v>
      </c>
    </row>
    <row r="19" spans="1:9" x14ac:dyDescent="0.2">
      <c r="A19" s="82"/>
      <c r="B19" s="60"/>
      <c r="C19" s="60"/>
      <c r="D19" s="83"/>
      <c r="E19" s="63"/>
      <c r="F19" s="63">
        <f t="shared" si="0"/>
        <v>20000</v>
      </c>
      <c r="G19" s="64"/>
      <c r="H19" s="64">
        <f t="shared" si="1"/>
        <v>1505.3400000000001</v>
      </c>
      <c r="I19" s="64">
        <f t="shared" si="2"/>
        <v>18494.66</v>
      </c>
    </row>
    <row r="20" spans="1:9" x14ac:dyDescent="0.2">
      <c r="A20" s="82"/>
      <c r="B20" s="60"/>
      <c r="C20" s="60"/>
      <c r="D20" s="83"/>
      <c r="E20" s="63"/>
      <c r="F20" s="63">
        <f t="shared" si="0"/>
        <v>20000</v>
      </c>
      <c r="G20" s="64"/>
      <c r="H20" s="64">
        <f t="shared" si="1"/>
        <v>1505.3400000000001</v>
      </c>
      <c r="I20" s="64">
        <f t="shared" si="2"/>
        <v>18494.66</v>
      </c>
    </row>
    <row r="21" spans="1:9" x14ac:dyDescent="0.2">
      <c r="A21" s="82"/>
      <c r="B21" s="60"/>
      <c r="C21" s="60"/>
      <c r="D21" s="86"/>
      <c r="E21" s="63"/>
      <c r="F21" s="63">
        <f t="shared" si="0"/>
        <v>20000</v>
      </c>
      <c r="G21" s="64"/>
      <c r="H21" s="64">
        <f t="shared" si="1"/>
        <v>1505.3400000000001</v>
      </c>
      <c r="I21" s="64">
        <f t="shared" si="2"/>
        <v>18494.66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20000</v>
      </c>
      <c r="F23" s="72"/>
      <c r="G23" s="72">
        <f>SUM(G9:G22)</f>
        <v>1505.3400000000001</v>
      </c>
      <c r="H23" s="72"/>
      <c r="I23" s="72">
        <f>E23-G23</f>
        <v>18494.66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5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  <pageSetUpPr fitToPage="1"/>
  </sheetPr>
  <dimension ref="A1:AD41"/>
  <sheetViews>
    <sheetView topLeftCell="A4" zoomScaleNormal="100" workbookViewId="0">
      <selection activeCell="E6" sqref="E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#9484.00'!B1</f>
        <v>ILEA JOH Hydraulic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#9484.00'!B2</f>
        <v>Project # 9484.00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#9484.00'!B3</f>
        <v>Program code 948400</v>
      </c>
      <c r="E3" s="8" t="str">
        <f>'RECAP #9484.00'!E3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#9484.00'!B6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0EF-552A-452E-A634-3678AE144A83}">
  <sheetPr>
    <pageSetUpPr fitToPage="1"/>
  </sheetPr>
  <dimension ref="A1:I628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#9484.00'!B1</f>
        <v>ILEA JOH Hydraulic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#9484.00'!B2</f>
        <v>Project # 9484.00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#9484.00'!B3</f>
        <v>Program code 948400</v>
      </c>
      <c r="B3" s="5"/>
      <c r="C3" s="4"/>
      <c r="D3" s="8" t="str">
        <f>'RECAP #9484.00'!E3</f>
        <v>Major Program 4D03</v>
      </c>
      <c r="E3" s="4"/>
      <c r="F3" s="34"/>
      <c r="G3" s="34"/>
    </row>
    <row r="4" spans="1:9" s="35" customFormat="1" ht="15.75" x14ac:dyDescent="0.25">
      <c r="A4" s="36" t="s">
        <v>122</v>
      </c>
      <c r="B4" s="37"/>
      <c r="C4" s="38"/>
      <c r="D4" s="39" t="s">
        <v>124</v>
      </c>
      <c r="E4" s="40"/>
      <c r="F4" s="34"/>
      <c r="G4" s="34"/>
    </row>
    <row r="5" spans="1:9" s="35" customFormat="1" ht="15.75" x14ac:dyDescent="0.25">
      <c r="A5" s="41" t="s">
        <v>123</v>
      </c>
      <c r="B5" s="42"/>
      <c r="C5" s="43"/>
      <c r="D5" s="44" t="s">
        <v>125</v>
      </c>
      <c r="E5" s="45"/>
      <c r="F5" s="46"/>
      <c r="G5" s="47"/>
      <c r="H5" s="42"/>
    </row>
    <row r="6" spans="1:9" s="35" customFormat="1" ht="15.75" x14ac:dyDescent="0.25">
      <c r="A6" s="13" t="str">
        <f>'RECAP #9484.00'!B6</f>
        <v>Project Manager - Brad T.</v>
      </c>
      <c r="B6" s="11"/>
      <c r="C6" s="48"/>
      <c r="D6" s="49" t="s">
        <v>126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 t="s">
        <v>127</v>
      </c>
      <c r="B9" s="60">
        <v>45916</v>
      </c>
      <c r="C9" s="61" t="s">
        <v>115</v>
      </c>
      <c r="D9" s="194">
        <v>68920</v>
      </c>
      <c r="E9" s="63">
        <f>D9</f>
        <v>68920</v>
      </c>
      <c r="F9" s="64"/>
      <c r="G9" s="64"/>
      <c r="H9" s="64">
        <f>E9</f>
        <v>68920</v>
      </c>
    </row>
    <row r="10" spans="1:9" x14ac:dyDescent="0.2">
      <c r="A10" s="59"/>
      <c r="B10" s="66"/>
      <c r="C10" s="61"/>
      <c r="D10" s="63"/>
      <c r="E10" s="63">
        <f t="shared" ref="E10:E21" si="0">E9+D10</f>
        <v>68920</v>
      </c>
      <c r="F10" s="67"/>
      <c r="G10" s="64">
        <f t="shared" ref="G10:G21" si="1">G9+F10</f>
        <v>0</v>
      </c>
      <c r="H10" s="64">
        <f t="shared" ref="H10:H21" si="2">H9-F10+D10</f>
        <v>68920</v>
      </c>
    </row>
    <row r="11" spans="1:9" x14ac:dyDescent="0.2">
      <c r="A11" s="59"/>
      <c r="B11" s="60"/>
      <c r="C11" s="61"/>
      <c r="D11" s="63"/>
      <c r="E11" s="63">
        <f t="shared" si="0"/>
        <v>68920</v>
      </c>
      <c r="F11" s="67"/>
      <c r="G11" s="64">
        <f t="shared" si="1"/>
        <v>0</v>
      </c>
      <c r="H11" s="64">
        <f t="shared" si="2"/>
        <v>68920</v>
      </c>
    </row>
    <row r="12" spans="1:9" x14ac:dyDescent="0.2">
      <c r="A12" s="59"/>
      <c r="B12" s="60"/>
      <c r="C12" s="61"/>
      <c r="D12" s="63"/>
      <c r="E12" s="63">
        <f t="shared" si="0"/>
        <v>68920</v>
      </c>
      <c r="F12" s="67"/>
      <c r="G12" s="64">
        <f t="shared" si="1"/>
        <v>0</v>
      </c>
      <c r="H12" s="64">
        <f t="shared" si="2"/>
        <v>68920</v>
      </c>
    </row>
    <row r="13" spans="1:9" x14ac:dyDescent="0.2">
      <c r="A13" s="59"/>
      <c r="B13" s="60"/>
      <c r="C13" s="61"/>
      <c r="D13" s="63"/>
      <c r="E13" s="63">
        <f t="shared" si="0"/>
        <v>68920</v>
      </c>
      <c r="F13" s="67"/>
      <c r="G13" s="64">
        <f t="shared" si="1"/>
        <v>0</v>
      </c>
      <c r="H13" s="64">
        <f t="shared" si="2"/>
        <v>68920</v>
      </c>
    </row>
    <row r="14" spans="1:9" x14ac:dyDescent="0.2">
      <c r="A14" s="59"/>
      <c r="B14" s="60"/>
      <c r="C14" s="61"/>
      <c r="D14" s="63"/>
      <c r="E14" s="63">
        <f t="shared" si="0"/>
        <v>68920</v>
      </c>
      <c r="F14" s="64"/>
      <c r="G14" s="64">
        <f t="shared" si="1"/>
        <v>0</v>
      </c>
      <c r="H14" s="64">
        <f t="shared" si="2"/>
        <v>68920</v>
      </c>
    </row>
    <row r="15" spans="1:9" x14ac:dyDescent="0.2">
      <c r="A15" s="59"/>
      <c r="B15" s="60"/>
      <c r="C15" s="61"/>
      <c r="D15" s="63"/>
      <c r="E15" s="63">
        <f t="shared" si="0"/>
        <v>68920</v>
      </c>
      <c r="F15" s="67"/>
      <c r="G15" s="64">
        <f t="shared" si="1"/>
        <v>0</v>
      </c>
      <c r="H15" s="64">
        <f t="shared" si="2"/>
        <v>68920</v>
      </c>
    </row>
    <row r="16" spans="1:9" x14ac:dyDescent="0.2">
      <c r="A16" s="59"/>
      <c r="B16" s="60"/>
      <c r="C16" s="61"/>
      <c r="D16" s="63"/>
      <c r="E16" s="63">
        <f t="shared" si="0"/>
        <v>68920</v>
      </c>
      <c r="F16" s="67"/>
      <c r="G16" s="64">
        <f t="shared" si="1"/>
        <v>0</v>
      </c>
      <c r="H16" s="64">
        <f t="shared" si="2"/>
        <v>68920</v>
      </c>
    </row>
    <row r="17" spans="1:8" x14ac:dyDescent="0.2">
      <c r="A17" s="59"/>
      <c r="B17" s="60"/>
      <c r="C17" s="61"/>
      <c r="D17" s="63"/>
      <c r="E17" s="63">
        <f t="shared" si="0"/>
        <v>68920</v>
      </c>
      <c r="F17" s="67"/>
      <c r="G17" s="64">
        <f t="shared" si="1"/>
        <v>0</v>
      </c>
      <c r="H17" s="64">
        <f t="shared" si="2"/>
        <v>68920</v>
      </c>
    </row>
    <row r="18" spans="1:8" x14ac:dyDescent="0.2">
      <c r="A18" s="59"/>
      <c r="B18" s="60"/>
      <c r="C18" s="61"/>
      <c r="D18" s="63"/>
      <c r="E18" s="63">
        <f t="shared" si="0"/>
        <v>68920</v>
      </c>
      <c r="F18" s="67"/>
      <c r="G18" s="64">
        <f t="shared" si="1"/>
        <v>0</v>
      </c>
      <c r="H18" s="64">
        <f t="shared" si="2"/>
        <v>68920</v>
      </c>
    </row>
    <row r="19" spans="1:8" x14ac:dyDescent="0.2">
      <c r="A19" s="59"/>
      <c r="B19" s="60"/>
      <c r="C19" s="61"/>
      <c r="D19" s="63"/>
      <c r="E19" s="63">
        <f t="shared" si="0"/>
        <v>68920</v>
      </c>
      <c r="F19" s="64"/>
      <c r="G19" s="64">
        <f t="shared" si="1"/>
        <v>0</v>
      </c>
      <c r="H19" s="64">
        <f t="shared" si="2"/>
        <v>68920</v>
      </c>
    </row>
    <row r="20" spans="1:8" x14ac:dyDescent="0.2">
      <c r="A20" s="59"/>
      <c r="B20" s="60"/>
      <c r="C20" s="61"/>
      <c r="D20" s="63"/>
      <c r="E20" s="63">
        <f t="shared" si="0"/>
        <v>68920</v>
      </c>
      <c r="F20" s="64"/>
      <c r="G20" s="64">
        <f t="shared" si="1"/>
        <v>0</v>
      </c>
      <c r="H20" s="64">
        <f t="shared" si="2"/>
        <v>68920</v>
      </c>
    </row>
    <row r="21" spans="1:8" x14ac:dyDescent="0.2">
      <c r="A21" s="59"/>
      <c r="B21" s="60"/>
      <c r="C21" s="68"/>
      <c r="D21" s="63"/>
      <c r="E21" s="63">
        <f t="shared" si="0"/>
        <v>68920</v>
      </c>
      <c r="F21" s="64"/>
      <c r="G21" s="64">
        <f t="shared" si="1"/>
        <v>0</v>
      </c>
      <c r="H21" s="64">
        <f t="shared" si="2"/>
        <v>68920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68920</v>
      </c>
      <c r="E23" s="72"/>
      <c r="F23" s="72">
        <f>SUM(F9:F22)</f>
        <v>0</v>
      </c>
      <c r="G23" s="72"/>
      <c r="H23" s="72">
        <f>D23-F23</f>
        <v>68920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128</v>
      </c>
      <c r="D26" s="64">
        <v>17435</v>
      </c>
      <c r="E26" s="64"/>
      <c r="F26" s="64"/>
      <c r="G26" s="64"/>
      <c r="H26" s="64">
        <f>D26-F26</f>
        <v>17435</v>
      </c>
    </row>
    <row r="27" spans="1:8" x14ac:dyDescent="0.2">
      <c r="A27" s="73"/>
      <c r="B27" s="61"/>
      <c r="C27" s="69" t="s">
        <v>129</v>
      </c>
      <c r="D27" s="64">
        <v>28010</v>
      </c>
      <c r="E27" s="64"/>
      <c r="F27" s="64"/>
      <c r="G27" s="64"/>
      <c r="H27" s="64">
        <f t="shared" ref="H27:H29" si="3">D27-F27</f>
        <v>28010</v>
      </c>
    </row>
    <row r="28" spans="1:8" x14ac:dyDescent="0.2">
      <c r="A28" s="73"/>
      <c r="B28" s="61"/>
      <c r="C28" s="189" t="s">
        <v>130</v>
      </c>
      <c r="D28" s="190">
        <v>3220</v>
      </c>
      <c r="E28" s="190"/>
      <c r="F28" s="190"/>
      <c r="G28" s="190"/>
      <c r="H28" s="64">
        <f t="shared" si="3"/>
        <v>3220</v>
      </c>
    </row>
    <row r="29" spans="1:8" x14ac:dyDescent="0.2">
      <c r="A29" s="73"/>
      <c r="B29" s="61"/>
      <c r="C29" s="189" t="s">
        <v>131</v>
      </c>
      <c r="D29" s="190">
        <v>20255</v>
      </c>
      <c r="E29" s="190"/>
      <c r="F29" s="190"/>
      <c r="G29" s="190"/>
      <c r="H29" s="64">
        <f t="shared" si="3"/>
        <v>20255</v>
      </c>
    </row>
    <row r="30" spans="1:8" ht="13.5" thickBot="1" x14ac:dyDescent="0.25">
      <c r="A30" s="73"/>
      <c r="B30" s="61"/>
      <c r="C30" s="191" t="s">
        <v>71</v>
      </c>
      <c r="D30" s="192">
        <f>SUM(D26:D29)</f>
        <v>68920</v>
      </c>
      <c r="E30" s="193"/>
      <c r="F30" s="192">
        <f>SUM(F26:F29)</f>
        <v>0</v>
      </c>
      <c r="G30" s="193"/>
      <c r="H30" s="192">
        <f>SUM(H26:H29)</f>
        <v>68920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</sheetData>
  <conditionalFormatting sqref="I8:I23">
    <cfRule type="cellIs" dxfId="22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1753-2399-479A-A24D-7E8BC2705927}">
  <sheetPr>
    <pageSetUpPr fitToPage="1"/>
  </sheetPr>
  <dimension ref="A1:H53"/>
  <sheetViews>
    <sheetView zoomScaleNormal="100" workbookViewId="0">
      <selection activeCell="C29" sqref="C2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95</v>
      </c>
      <c r="C1" s="3"/>
    </row>
    <row r="2" spans="1:8" ht="15.75" x14ac:dyDescent="0.25">
      <c r="B2" s="6" t="s">
        <v>97</v>
      </c>
    </row>
    <row r="3" spans="1:8" ht="15.75" x14ac:dyDescent="0.25">
      <c r="B3" s="7" t="s">
        <v>98</v>
      </c>
      <c r="E3" s="8" t="s">
        <v>100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99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FINANCIAL!G18</f>
        <v>170000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109</v>
      </c>
      <c r="C10" s="26"/>
      <c r="D10" s="24">
        <f>'#9491.00 DCI Group'!D23</f>
        <v>18131.88</v>
      </c>
      <c r="E10" s="24">
        <f>'#9491.00 DCI Group'!F23</f>
        <v>0</v>
      </c>
      <c r="F10" s="24">
        <f>'#9491.00 DCI Group'!H23</f>
        <v>18131.88</v>
      </c>
      <c r="G10" s="25"/>
      <c r="H10" s="17"/>
    </row>
    <row r="11" spans="1:8" x14ac:dyDescent="0.2">
      <c r="B11" s="5" t="s">
        <v>14</v>
      </c>
      <c r="C11" s="26"/>
      <c r="D11" s="24">
        <f>'#9491.00 PM TIME '!E23</f>
        <v>5000</v>
      </c>
      <c r="E11" s="24">
        <f>'#9491.00 PM TIME '!G23</f>
        <v>1460.6000000000001</v>
      </c>
      <c r="F11" s="24">
        <f>'#9491.00 PM TIME '!I23</f>
        <v>3539.3999999999996</v>
      </c>
      <c r="G11" s="25"/>
      <c r="H11" s="17"/>
    </row>
    <row r="12" spans="1:8" x14ac:dyDescent="0.2">
      <c r="B12" s="5" t="s">
        <v>15</v>
      </c>
      <c r="C12" s="27"/>
      <c r="D12" s="28">
        <f>'#9491.00 Misc '!G22</f>
        <v>0</v>
      </c>
      <c r="E12" s="28">
        <f>'#9491.00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170000</v>
      </c>
      <c r="D14" s="32">
        <f>SUM(D8:D13)</f>
        <v>23131.88</v>
      </c>
      <c r="E14" s="32">
        <f>SUM(E8:E13)</f>
        <v>1460.6000000000001</v>
      </c>
      <c r="F14" s="32">
        <f>SUM(D14-E14)</f>
        <v>21671.280000000002</v>
      </c>
      <c r="G14" s="32">
        <f>C8-D14</f>
        <v>146868.12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D650-BAB1-4082-8290-F875D9F2D331}">
  <sheetPr>
    <pageSetUpPr fitToPage="1"/>
  </sheetPr>
  <dimension ref="A1:I626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#9491.00'!B1</f>
        <v>DOC 7 JD RTU #2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#9491.00'!B2</f>
        <v>Project # 9491.00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#9491.00'!B3</f>
        <v>Program code 949100</v>
      </c>
      <c r="B3" s="5"/>
      <c r="C3" s="4"/>
      <c r="D3" s="8" t="str">
        <f>'RECAP #9491.00'!E3</f>
        <v>Major Program 4B01</v>
      </c>
      <c r="E3" s="4"/>
      <c r="F3" s="34"/>
      <c r="G3" s="34"/>
    </row>
    <row r="4" spans="1:9" s="35" customFormat="1" ht="15.75" x14ac:dyDescent="0.25">
      <c r="A4" s="36" t="s">
        <v>109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110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#9491.00'!B6</f>
        <v>Project Manager - Oliver Shimp</v>
      </c>
      <c r="B6" s="11"/>
      <c r="C6" s="48"/>
      <c r="D6" s="49" t="s">
        <v>113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 t="s">
        <v>119</v>
      </c>
      <c r="B9" s="60">
        <v>45916</v>
      </c>
      <c r="C9" s="61" t="s">
        <v>115</v>
      </c>
      <c r="D9" s="194">
        <v>18131.88</v>
      </c>
      <c r="E9" s="63">
        <f>D9</f>
        <v>18131.88</v>
      </c>
      <c r="F9" s="64"/>
      <c r="G9" s="64"/>
      <c r="H9" s="64">
        <f>E9</f>
        <v>18131.88</v>
      </c>
    </row>
    <row r="10" spans="1:9" x14ac:dyDescent="0.2">
      <c r="A10" s="59"/>
      <c r="B10" s="66"/>
      <c r="C10" s="61"/>
      <c r="D10" s="63"/>
      <c r="E10" s="63">
        <f t="shared" ref="E10:E21" si="0">E9+D10</f>
        <v>18131.88</v>
      </c>
      <c r="F10" s="67"/>
      <c r="G10" s="64">
        <f t="shared" ref="G10:G21" si="1">G9+F10</f>
        <v>0</v>
      </c>
      <c r="H10" s="64">
        <f t="shared" ref="H10:H21" si="2">H9-F10+D10</f>
        <v>18131.88</v>
      </c>
    </row>
    <row r="11" spans="1:9" x14ac:dyDescent="0.2">
      <c r="A11" s="59"/>
      <c r="B11" s="60"/>
      <c r="C11" s="61"/>
      <c r="D11" s="63"/>
      <c r="E11" s="63">
        <f t="shared" si="0"/>
        <v>18131.88</v>
      </c>
      <c r="F11" s="67"/>
      <c r="G11" s="64">
        <f t="shared" si="1"/>
        <v>0</v>
      </c>
      <c r="H11" s="64">
        <f t="shared" si="2"/>
        <v>18131.88</v>
      </c>
    </row>
    <row r="12" spans="1:9" x14ac:dyDescent="0.2">
      <c r="A12" s="59"/>
      <c r="B12" s="60"/>
      <c r="C12" s="61"/>
      <c r="D12" s="63"/>
      <c r="E12" s="63">
        <f t="shared" si="0"/>
        <v>18131.88</v>
      </c>
      <c r="F12" s="67"/>
      <c r="G12" s="64">
        <f t="shared" si="1"/>
        <v>0</v>
      </c>
      <c r="H12" s="64">
        <f t="shared" si="2"/>
        <v>18131.88</v>
      </c>
    </row>
    <row r="13" spans="1:9" x14ac:dyDescent="0.2">
      <c r="A13" s="59"/>
      <c r="B13" s="60"/>
      <c r="C13" s="61"/>
      <c r="D13" s="63"/>
      <c r="E13" s="63">
        <f t="shared" si="0"/>
        <v>18131.88</v>
      </c>
      <c r="F13" s="67"/>
      <c r="G13" s="64">
        <f t="shared" si="1"/>
        <v>0</v>
      </c>
      <c r="H13" s="64">
        <f t="shared" si="2"/>
        <v>18131.88</v>
      </c>
    </row>
    <row r="14" spans="1:9" x14ac:dyDescent="0.2">
      <c r="A14" s="59"/>
      <c r="B14" s="60"/>
      <c r="C14" s="61"/>
      <c r="D14" s="63"/>
      <c r="E14" s="63">
        <f t="shared" si="0"/>
        <v>18131.88</v>
      </c>
      <c r="F14" s="64"/>
      <c r="G14" s="64">
        <f t="shared" si="1"/>
        <v>0</v>
      </c>
      <c r="H14" s="64">
        <f t="shared" si="2"/>
        <v>18131.88</v>
      </c>
    </row>
    <row r="15" spans="1:9" x14ac:dyDescent="0.2">
      <c r="A15" s="59"/>
      <c r="B15" s="60"/>
      <c r="C15" s="61"/>
      <c r="D15" s="63"/>
      <c r="E15" s="63">
        <f t="shared" si="0"/>
        <v>18131.88</v>
      </c>
      <c r="F15" s="67"/>
      <c r="G15" s="64">
        <f t="shared" si="1"/>
        <v>0</v>
      </c>
      <c r="H15" s="64">
        <f t="shared" si="2"/>
        <v>18131.88</v>
      </c>
    </row>
    <row r="16" spans="1:9" x14ac:dyDescent="0.2">
      <c r="A16" s="59"/>
      <c r="B16" s="60"/>
      <c r="C16" s="61"/>
      <c r="D16" s="63"/>
      <c r="E16" s="63">
        <f t="shared" si="0"/>
        <v>18131.88</v>
      </c>
      <c r="F16" s="67"/>
      <c r="G16" s="64">
        <f t="shared" si="1"/>
        <v>0</v>
      </c>
      <c r="H16" s="64">
        <f t="shared" si="2"/>
        <v>18131.88</v>
      </c>
    </row>
    <row r="17" spans="1:8" x14ac:dyDescent="0.2">
      <c r="A17" s="59"/>
      <c r="B17" s="60"/>
      <c r="C17" s="61"/>
      <c r="D17" s="63"/>
      <c r="E17" s="63">
        <f t="shared" si="0"/>
        <v>18131.88</v>
      </c>
      <c r="F17" s="67"/>
      <c r="G17" s="64">
        <f t="shared" si="1"/>
        <v>0</v>
      </c>
      <c r="H17" s="64">
        <f t="shared" si="2"/>
        <v>18131.88</v>
      </c>
    </row>
    <row r="18" spans="1:8" x14ac:dyDescent="0.2">
      <c r="A18" s="59"/>
      <c r="B18" s="60"/>
      <c r="C18" s="61"/>
      <c r="D18" s="63"/>
      <c r="E18" s="63">
        <f t="shared" si="0"/>
        <v>18131.88</v>
      </c>
      <c r="F18" s="67"/>
      <c r="G18" s="64">
        <f t="shared" si="1"/>
        <v>0</v>
      </c>
      <c r="H18" s="64">
        <f t="shared" si="2"/>
        <v>18131.88</v>
      </c>
    </row>
    <row r="19" spans="1:8" x14ac:dyDescent="0.2">
      <c r="A19" s="59"/>
      <c r="B19" s="60"/>
      <c r="C19" s="61"/>
      <c r="D19" s="63"/>
      <c r="E19" s="63">
        <f t="shared" si="0"/>
        <v>18131.88</v>
      </c>
      <c r="F19" s="64"/>
      <c r="G19" s="64">
        <f t="shared" si="1"/>
        <v>0</v>
      </c>
      <c r="H19" s="64">
        <f t="shared" si="2"/>
        <v>18131.88</v>
      </c>
    </row>
    <row r="20" spans="1:8" x14ac:dyDescent="0.2">
      <c r="A20" s="59"/>
      <c r="B20" s="60"/>
      <c r="C20" s="61"/>
      <c r="D20" s="63"/>
      <c r="E20" s="63">
        <f t="shared" si="0"/>
        <v>18131.88</v>
      </c>
      <c r="F20" s="64"/>
      <c r="G20" s="64">
        <f t="shared" si="1"/>
        <v>0</v>
      </c>
      <c r="H20" s="64">
        <f t="shared" si="2"/>
        <v>18131.88</v>
      </c>
    </row>
    <row r="21" spans="1:8" x14ac:dyDescent="0.2">
      <c r="A21" s="59"/>
      <c r="B21" s="60"/>
      <c r="C21" s="68"/>
      <c r="D21" s="63"/>
      <c r="E21" s="63">
        <f t="shared" si="0"/>
        <v>18131.88</v>
      </c>
      <c r="F21" s="64"/>
      <c r="G21" s="64">
        <f t="shared" si="1"/>
        <v>0</v>
      </c>
      <c r="H21" s="64">
        <f t="shared" si="2"/>
        <v>18131.88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18131.88</v>
      </c>
      <c r="E23" s="72"/>
      <c r="F23" s="72">
        <f>SUM(F9:F22)</f>
        <v>0</v>
      </c>
      <c r="G23" s="72"/>
      <c r="H23" s="72">
        <f>D23-F23</f>
        <v>18131.88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17631.88</v>
      </c>
      <c r="E26" s="190"/>
      <c r="F26" s="190"/>
      <c r="G26" s="190"/>
      <c r="H26" s="190">
        <f>D26-F26</f>
        <v>17631.88</v>
      </c>
    </row>
    <row r="27" spans="1:8" x14ac:dyDescent="0.2">
      <c r="A27" s="73"/>
      <c r="B27" s="61"/>
      <c r="C27" s="189" t="s">
        <v>118</v>
      </c>
      <c r="D27" s="190">
        <v>500</v>
      </c>
      <c r="E27" s="190"/>
      <c r="F27" s="190"/>
      <c r="G27" s="190"/>
      <c r="H27" s="190">
        <f>D27-F27</f>
        <v>500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18131.88</v>
      </c>
      <c r="E28" s="193"/>
      <c r="F28" s="192">
        <f>SUM(F26:F27)</f>
        <v>0</v>
      </c>
      <c r="G28" s="193"/>
      <c r="H28" s="192">
        <f>SUM(H26:H27)</f>
        <v>18131.88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1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7889-0A1C-403A-B88C-9A48D757E65F}">
  <sheetPr>
    <pageSetUpPr fitToPage="1"/>
  </sheetPr>
  <dimension ref="A1:J627"/>
  <sheetViews>
    <sheetView zoomScaleNormal="100" workbookViewId="0">
      <selection activeCell="G24" sqref="G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3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#9491.00'!B1</f>
        <v>DOC 7 JD RTU #2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#9491.00'!B2</f>
        <v>Project # 9491.00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#9491.00'!B3</f>
        <v>Program code 949100</v>
      </c>
      <c r="B3" s="5"/>
      <c r="C3" s="5"/>
      <c r="D3" s="4"/>
      <c r="E3" s="8" t="str">
        <f>'RECAP #9491.00'!E3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102</v>
      </c>
      <c r="F6" s="50"/>
      <c r="G6" s="51"/>
      <c r="H6" s="47"/>
      <c r="I6" s="42"/>
    </row>
    <row r="7" spans="1:10" s="35" customFormat="1" ht="15.75" x14ac:dyDescent="0.25">
      <c r="A7" s="13" t="str">
        <f>'RECAP #9491.00'!B6</f>
        <v>Project Manager - Oliver Shimp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194">
        <v>5000</v>
      </c>
      <c r="F9" s="63">
        <f>E9</f>
        <v>5000</v>
      </c>
      <c r="G9" s="64"/>
      <c r="H9" s="64"/>
      <c r="I9" s="64">
        <f>F9</f>
        <v>5000</v>
      </c>
    </row>
    <row r="10" spans="1:10" x14ac:dyDescent="0.2">
      <c r="A10" s="198" t="s">
        <v>132</v>
      </c>
      <c r="B10" s="199">
        <v>45908</v>
      </c>
      <c r="C10" s="200">
        <v>2507</v>
      </c>
      <c r="D10" s="201" t="s">
        <v>133</v>
      </c>
      <c r="E10" s="63"/>
      <c r="F10" s="63">
        <f t="shared" ref="F10:F21" si="0">F9+E10</f>
        <v>5000</v>
      </c>
      <c r="G10" s="203">
        <v>167.7</v>
      </c>
      <c r="H10" s="64">
        <f t="shared" ref="H10:H21" si="1">H9+G10</f>
        <v>167.7</v>
      </c>
      <c r="I10" s="64">
        <f t="shared" ref="I10:I21" si="2">I9-G10+E10</f>
        <v>4832.3</v>
      </c>
    </row>
    <row r="11" spans="1:10" x14ac:dyDescent="0.2">
      <c r="A11" s="198" t="s">
        <v>132</v>
      </c>
      <c r="B11" s="199">
        <v>45908</v>
      </c>
      <c r="C11" s="200">
        <v>9500</v>
      </c>
      <c r="D11" s="202" t="s">
        <v>134</v>
      </c>
      <c r="E11" s="63"/>
      <c r="F11" s="63">
        <f t="shared" si="0"/>
        <v>5000</v>
      </c>
      <c r="G11" s="203">
        <v>1292.9000000000001</v>
      </c>
      <c r="H11" s="64">
        <f t="shared" si="1"/>
        <v>1460.6000000000001</v>
      </c>
      <c r="I11" s="64">
        <f t="shared" si="2"/>
        <v>3539.4</v>
      </c>
    </row>
    <row r="12" spans="1:10" x14ac:dyDescent="0.2">
      <c r="A12" s="85"/>
      <c r="B12" s="60"/>
      <c r="C12" s="60"/>
      <c r="D12" s="83"/>
      <c r="E12" s="63"/>
      <c r="F12" s="63">
        <f t="shared" si="0"/>
        <v>5000</v>
      </c>
      <c r="G12" s="67"/>
      <c r="H12" s="64">
        <f t="shared" si="1"/>
        <v>1460.6000000000001</v>
      </c>
      <c r="I12" s="64">
        <f t="shared" si="2"/>
        <v>3539.4</v>
      </c>
    </row>
    <row r="13" spans="1:10" x14ac:dyDescent="0.2">
      <c r="A13" s="85"/>
      <c r="B13" s="60"/>
      <c r="C13" s="60"/>
      <c r="D13" s="83"/>
      <c r="E13" s="63"/>
      <c r="F13" s="63">
        <f t="shared" si="0"/>
        <v>5000</v>
      </c>
      <c r="G13" s="67"/>
      <c r="H13" s="64">
        <f t="shared" si="1"/>
        <v>1460.6000000000001</v>
      </c>
      <c r="I13" s="64">
        <f t="shared" si="2"/>
        <v>3539.4</v>
      </c>
    </row>
    <row r="14" spans="1:10" x14ac:dyDescent="0.2">
      <c r="A14" s="85"/>
      <c r="B14" s="60"/>
      <c r="C14" s="60"/>
      <c r="D14" s="83"/>
      <c r="E14" s="63"/>
      <c r="F14" s="63">
        <f t="shared" si="0"/>
        <v>5000</v>
      </c>
      <c r="G14" s="64"/>
      <c r="H14" s="64">
        <f t="shared" si="1"/>
        <v>1460.6000000000001</v>
      </c>
      <c r="I14" s="64">
        <f t="shared" si="2"/>
        <v>3539.4</v>
      </c>
    </row>
    <row r="15" spans="1:10" x14ac:dyDescent="0.2">
      <c r="A15" s="85"/>
      <c r="B15" s="60"/>
      <c r="C15" s="60"/>
      <c r="D15" s="83"/>
      <c r="E15" s="63"/>
      <c r="F15" s="63">
        <f t="shared" si="0"/>
        <v>5000</v>
      </c>
      <c r="G15" s="67"/>
      <c r="H15" s="64">
        <f t="shared" si="1"/>
        <v>1460.6000000000001</v>
      </c>
      <c r="I15" s="64">
        <f t="shared" si="2"/>
        <v>3539.4</v>
      </c>
    </row>
    <row r="16" spans="1:10" x14ac:dyDescent="0.2">
      <c r="A16" s="85"/>
      <c r="B16" s="60"/>
      <c r="C16" s="60"/>
      <c r="D16" s="83"/>
      <c r="E16" s="63"/>
      <c r="F16" s="63">
        <f t="shared" si="0"/>
        <v>5000</v>
      </c>
      <c r="G16" s="67"/>
      <c r="H16" s="64">
        <f t="shared" si="1"/>
        <v>1460.6000000000001</v>
      </c>
      <c r="I16" s="64">
        <f t="shared" si="2"/>
        <v>3539.4</v>
      </c>
    </row>
    <row r="17" spans="1:9" x14ac:dyDescent="0.2">
      <c r="A17" s="85"/>
      <c r="B17" s="60"/>
      <c r="C17" s="60"/>
      <c r="D17" s="83"/>
      <c r="E17" s="63"/>
      <c r="F17" s="63">
        <f t="shared" si="0"/>
        <v>5000</v>
      </c>
      <c r="G17" s="67"/>
      <c r="H17" s="64">
        <f t="shared" si="1"/>
        <v>1460.6000000000001</v>
      </c>
      <c r="I17" s="64">
        <f t="shared" si="2"/>
        <v>3539.4</v>
      </c>
    </row>
    <row r="18" spans="1:9" x14ac:dyDescent="0.2">
      <c r="A18" s="85"/>
      <c r="B18" s="60"/>
      <c r="C18" s="60"/>
      <c r="D18" s="83"/>
      <c r="E18" s="63"/>
      <c r="F18" s="63">
        <f t="shared" si="0"/>
        <v>5000</v>
      </c>
      <c r="G18" s="67"/>
      <c r="H18" s="64">
        <f t="shared" si="1"/>
        <v>1460.6000000000001</v>
      </c>
      <c r="I18" s="64">
        <f t="shared" si="2"/>
        <v>3539.4</v>
      </c>
    </row>
    <row r="19" spans="1:9" x14ac:dyDescent="0.2">
      <c r="A19" s="82"/>
      <c r="B19" s="60"/>
      <c r="C19" s="60"/>
      <c r="D19" s="83"/>
      <c r="E19" s="63"/>
      <c r="F19" s="63">
        <f t="shared" si="0"/>
        <v>5000</v>
      </c>
      <c r="G19" s="64"/>
      <c r="H19" s="64">
        <f t="shared" si="1"/>
        <v>1460.6000000000001</v>
      </c>
      <c r="I19" s="64">
        <f t="shared" si="2"/>
        <v>3539.4</v>
      </c>
    </row>
    <row r="20" spans="1:9" x14ac:dyDescent="0.2">
      <c r="A20" s="82"/>
      <c r="B20" s="60"/>
      <c r="C20" s="60"/>
      <c r="D20" s="83"/>
      <c r="E20" s="63"/>
      <c r="F20" s="63">
        <f t="shared" si="0"/>
        <v>5000</v>
      </c>
      <c r="G20" s="64"/>
      <c r="H20" s="64">
        <f t="shared" si="1"/>
        <v>1460.6000000000001</v>
      </c>
      <c r="I20" s="64">
        <f t="shared" si="2"/>
        <v>3539.4</v>
      </c>
    </row>
    <row r="21" spans="1:9" x14ac:dyDescent="0.2">
      <c r="A21" s="82"/>
      <c r="B21" s="60"/>
      <c r="C21" s="60"/>
      <c r="D21" s="86"/>
      <c r="E21" s="63"/>
      <c r="F21" s="63">
        <f t="shared" si="0"/>
        <v>5000</v>
      </c>
      <c r="G21" s="64"/>
      <c r="H21" s="64">
        <f t="shared" si="1"/>
        <v>1460.6000000000001</v>
      </c>
      <c r="I21" s="64">
        <f t="shared" si="2"/>
        <v>3539.4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</v>
      </c>
      <c r="F23" s="72"/>
      <c r="G23" s="72">
        <f>SUM(G9:G22)</f>
        <v>1460.6000000000001</v>
      </c>
      <c r="H23" s="72"/>
      <c r="I23" s="72">
        <f>E23-G23</f>
        <v>3539.3999999999996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4AE7-DD0A-401A-A090-E4C07665C359}">
  <sheetPr>
    <tabColor indexed="30"/>
    <pageSetUpPr fitToPage="1"/>
  </sheetPr>
  <dimension ref="A1:AD41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#9491.00'!B1</f>
        <v>DOC 7 JD RTU #2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#9491.00'!B2</f>
        <v>Project # 9491.00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#9491.00'!B3</f>
        <v>Program code 949100</v>
      </c>
      <c r="E3" s="8" t="str">
        <f>'RECAP #9491.00'!E3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116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#9491.00'!B6</f>
        <v>Project Manager - Oliver Shimp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3607-530B-47EB-85FD-549F0F585890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157</v>
      </c>
      <c r="C1" s="3"/>
    </row>
    <row r="2" spans="1:8" ht="15.75" x14ac:dyDescent="0.25">
      <c r="B2" s="6" t="s">
        <v>185</v>
      </c>
    </row>
    <row r="3" spans="1:8" ht="15.75" x14ac:dyDescent="0.25">
      <c r="B3" s="7" t="s">
        <v>190</v>
      </c>
      <c r="E3" s="8" t="s">
        <v>191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FINANCIAL!G19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'#9494.00 Vendor A '!D23</f>
        <v>0</v>
      </c>
      <c r="E10" s="24">
        <f>'#9494.00 Vendor A '!F23</f>
        <v>0</v>
      </c>
      <c r="F10" s="24">
        <f>'#9494.00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'#9494.00 PM TIME'!E23</f>
        <v>0</v>
      </c>
      <c r="E11" s="24">
        <f>'#9494.00 PM TIME'!G23</f>
        <v>0</v>
      </c>
      <c r="F11" s="24">
        <f>'#9494.00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'#9494.00 Misc '!G22</f>
        <v>0</v>
      </c>
      <c r="E12" s="28">
        <f>'#9494.00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4600000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4600000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B872-41DB-4098-A42F-FCB9C6AE6391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#9494.00'!B1</f>
        <v>IDOE ISD Giangreco Hall Gutter, Dentil and Roof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#9494.00'!B2</f>
        <v>Project # 9494.00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#9494.00'!B3</f>
        <v>Program code 949400</v>
      </c>
      <c r="B3" s="5"/>
      <c r="C3" s="4"/>
      <c r="D3" s="8" t="str">
        <f>'RECAP #9494.00'!E3</f>
        <v>Major Program 4E02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#9494.00'!B6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ECB0-2FD1-467A-923F-82C1F171790F}">
  <sheetPr>
    <tabColor indexed="30"/>
    <pageSetUpPr fitToPage="1"/>
  </sheetPr>
  <dimension ref="A1:J627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#9494.00'!B1</f>
        <v>IDOE ISD Giangreco Hall Gutter, Dentil and Roof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#9494.00'!B2</f>
        <v>Project # 9494.00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#9494.00'!B3</f>
        <v>Program code 949400</v>
      </c>
      <c r="B3" s="5"/>
      <c r="C3" s="5"/>
      <c r="D3" s="4"/>
      <c r="E3" s="8" t="str">
        <f>'RECAP #9494.00'!E3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245</v>
      </c>
      <c r="F6" s="50"/>
      <c r="G6" s="51"/>
      <c r="H6" s="47"/>
      <c r="I6" s="42"/>
    </row>
    <row r="7" spans="1:10" s="35" customFormat="1" ht="15.75" x14ac:dyDescent="0.25">
      <c r="A7" s="13" t="str">
        <f>'RECAP #9494.00'!B6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D8B7-B464-47B9-9A21-743DEB703303}">
  <sheetPr>
    <tabColor indexed="30"/>
    <pageSetUpPr fitToPage="1"/>
  </sheetPr>
  <dimension ref="A1:AD41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#9494.00'!B1</f>
        <v>IDOE ISD Giangreco Hall Gutter, Dentil and Roof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#9494.00'!B2</f>
        <v>Project # 9494.00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#9494.00'!B3</f>
        <v>Program code 949400</v>
      </c>
      <c r="E3" s="8" t="str">
        <f>'RECAP #9494.00'!E3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#9494.00'!B6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A0C6-C2FD-43C9-A8FF-5EC0A9AE4733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158</v>
      </c>
      <c r="C1" s="3"/>
    </row>
    <row r="2" spans="1:8" ht="15.75" x14ac:dyDescent="0.25">
      <c r="B2" s="6" t="s">
        <v>187</v>
      </c>
    </row>
    <row r="3" spans="1:8" ht="15.75" x14ac:dyDescent="0.25">
      <c r="B3" s="7" t="s">
        <v>188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189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FINANCIAL!G20</f>
        <v>1400000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'#9495.00 Vendor A '!D23</f>
        <v>0</v>
      </c>
      <c r="E10" s="24">
        <f>'#9495.00 Vendor A '!F23</f>
        <v>0</v>
      </c>
      <c r="F10" s="24">
        <f>'#9495.00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'#9495.00 PM TIME '!E23</f>
        <v>0</v>
      </c>
      <c r="E11" s="24">
        <f>'#9495.00 PM TIME '!G23</f>
        <v>0</v>
      </c>
      <c r="F11" s="24">
        <f>'#9495.00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'#9495.00 Misc'!G22</f>
        <v>0</v>
      </c>
      <c r="E12" s="28">
        <f>'#9495.00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1400000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1400000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BC25-C1CD-447E-8C56-2E750893C45F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#9495.00'!B1</f>
        <v>HHS IMHI Boiler #3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#9495.00'!B2</f>
        <v>Project # 9495.00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#9495.00'!B3</f>
        <v>Program code 949500</v>
      </c>
      <c r="B3" s="5"/>
      <c r="C3" s="4"/>
      <c r="D3" s="8" t="str">
        <f>'RECAP #9495.00'!E3</f>
        <v>Major Program 4E19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#9495.00'!B6</f>
        <v>Project Manager - Oliver S. (JE)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9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BF20-9D9C-4F09-BE96-A0F6F6231FA0}">
  <sheetPr>
    <tabColor indexed="30"/>
    <pageSetUpPr fitToPage="1"/>
  </sheetPr>
  <dimension ref="A1:J627"/>
  <sheetViews>
    <sheetView zoomScaleNormal="100" workbookViewId="0">
      <selection activeCell="B23" sqref="B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#9495.00'!B1</f>
        <v>HHS IMHI Boiler #3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#9495.00'!B2</f>
        <v>Project # 9495.00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#9495.00'!B3</f>
        <v>Program code 949500</v>
      </c>
      <c r="B3" s="5"/>
      <c r="C3" s="5"/>
      <c r="D3" s="4"/>
      <c r="E3" s="8" t="str">
        <f>'RECAP #9495.00'!E3</f>
        <v>Major Program 4E19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246</v>
      </c>
      <c r="F6" s="50"/>
      <c r="G6" s="51"/>
      <c r="H6" s="47"/>
      <c r="I6" s="42"/>
    </row>
    <row r="7" spans="1:10" s="35" customFormat="1" ht="15.75" x14ac:dyDescent="0.25">
      <c r="A7" s="13" t="str">
        <f>'RECAP #9495.00'!B6</f>
        <v>Project Manager - Oliver S. (JE)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D5CD-B65A-498B-864D-58FB5989CAC0}">
  <sheetPr>
    <tabColor indexed="30"/>
    <pageSetUpPr fitToPage="1"/>
  </sheetPr>
  <dimension ref="A1:AD41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#9495.00'!B1</f>
        <v>HHS IMHI Boiler #3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#9495.00'!B2</f>
        <v>Project # 9495.00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#9495.00'!B3</f>
        <v>Program code 949500</v>
      </c>
      <c r="E3" s="8" t="str">
        <f>'RECAP #9495.00'!E3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#9495.00'!B6</f>
        <v>Project Manager - Oliver S. (JE)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0BD7-C025-4206-8E58-5E640FFFE08F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159</v>
      </c>
      <c r="C1" s="3"/>
    </row>
    <row r="2" spans="1:8" ht="15.75" x14ac:dyDescent="0.25">
      <c r="B2" s="6" t="s">
        <v>193</v>
      </c>
    </row>
    <row r="3" spans="1:8" ht="15.75" x14ac:dyDescent="0.25">
      <c r="B3" s="7" t="s">
        <v>194</v>
      </c>
      <c r="E3" s="8" t="s">
        <v>196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195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FINANCIAL!G21</f>
        <v>250000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'#9496.00 Vendor A'!D23</f>
        <v>0</v>
      </c>
      <c r="E10" s="24">
        <f>'#9496.00 Vendor A'!F23</f>
        <v>0</v>
      </c>
      <c r="F10" s="24">
        <f>'#9496.00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'#9496.00 PM TIME'!E23</f>
        <v>0</v>
      </c>
      <c r="E11" s="24">
        <f>'#9496.00 PM TIME'!G23</f>
        <v>0</v>
      </c>
      <c r="F11" s="24">
        <f>'#9496.00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'#9496.00 Misc'!G22</f>
        <v>0</v>
      </c>
      <c r="E12" s="28">
        <f>'#9496.00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250000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250000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7A34-561C-4D5F-B438-4044B2FED772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#9496.00'!B1</f>
        <v>DOC NCCF Replace Windows in Education Building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#9496.00'!B2</f>
        <v>Project # 9496.00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#9496.00'!B3</f>
        <v>Program code 949600</v>
      </c>
      <c r="B3" s="5"/>
      <c r="C3" s="4"/>
      <c r="D3" s="8" t="str">
        <f>'RECAP #9496.00'!E3</f>
        <v>Major Program 4E01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#9496.00'!B6</f>
        <v>Project Manager - ennie E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8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3394-390E-497E-BAC4-A211461A6AD1}">
  <sheetPr>
    <tabColor indexed="30"/>
    <pageSetUpPr fitToPage="1"/>
  </sheetPr>
  <dimension ref="A1:J627"/>
  <sheetViews>
    <sheetView zoomScaleNormal="100" workbookViewId="0">
      <selection activeCell="B13" sqref="B1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#9496.00'!B1</f>
        <v>DOC NCCF Replace Windows in Education Building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#9496.00'!B2</f>
        <v>Project # 9496.00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#9496.00'!B3</f>
        <v>Program code 949600</v>
      </c>
      <c r="B3" s="5"/>
      <c r="C3" s="5"/>
      <c r="D3" s="4"/>
      <c r="E3" s="8" t="str">
        <f>'RECAP #9496.00'!E3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247</v>
      </c>
      <c r="F6" s="50"/>
      <c r="G6" s="51"/>
      <c r="H6" s="47"/>
      <c r="I6" s="42"/>
    </row>
    <row r="7" spans="1:10" s="35" customFormat="1" ht="15.75" x14ac:dyDescent="0.25">
      <c r="A7" s="13" t="str">
        <f>'RECAP #9496.00'!B6</f>
        <v>Project Manager - 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AB9C-6A6E-4E84-9CB2-D5293D47FC3B}">
  <sheetPr>
    <tabColor indexed="30"/>
    <pageSetUpPr fitToPage="1"/>
  </sheetPr>
  <dimension ref="A1:AD41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#9496.00'!B1</f>
        <v>DOC NCCF Replace Windows in Education Building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#9496.00'!B2</f>
        <v>Project # 9496.00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#9496.00'!B3</f>
        <v>Program code 949600</v>
      </c>
      <c r="E3" s="8" t="str">
        <f>'RECAP #9496.00'!E3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#9496.00'!B6</f>
        <v>Project Manager - 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2E37-BBF6-4472-929C-F93F3A0FA6AD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160</v>
      </c>
      <c r="C1" s="3"/>
    </row>
    <row r="2" spans="1:8" ht="15.75" x14ac:dyDescent="0.25">
      <c r="B2" s="6" t="s">
        <v>197</v>
      </c>
    </row>
    <row r="3" spans="1:8" ht="15.75" x14ac:dyDescent="0.25">
      <c r="B3" s="7" t="s">
        <v>198</v>
      </c>
      <c r="E3" s="8" t="s">
        <v>191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199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FINANCIAL!G22</f>
        <v>495000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'#9497.00 Vendor A'!D23</f>
        <v>0</v>
      </c>
      <c r="E10" s="24">
        <f>'#9497.00 Vendor A'!F23</f>
        <v>0</v>
      </c>
      <c r="F10" s="24">
        <f>'#9497.00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'#9497.00 PM TIME'!E23</f>
        <v>0</v>
      </c>
      <c r="E11" s="24">
        <f>'#9497.00 PM TIME'!G23</f>
        <v>0</v>
      </c>
      <c r="F11" s="24">
        <f>'#9497.00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'#9497.00 Misc'!G22</f>
        <v>0</v>
      </c>
      <c r="E12" s="28">
        <f>'#9497.00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495000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495000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9243-DDF8-4AB1-8BB5-42ED8582DF8C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#9497.00'!B1</f>
        <v>HHS IMHI Warehouse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#9497.00'!B2</f>
        <v>Project # 9497.00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#9497.00'!B3</f>
        <v>Program code 949700</v>
      </c>
      <c r="B3" s="5"/>
      <c r="C3" s="4"/>
      <c r="D3" s="8" t="str">
        <f>'RECAP #9497.00'!E3</f>
        <v>Major Program 4E02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#9497.00'!B6</f>
        <v>Project Manager - Oliver S.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7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3D5B-9FB5-44A6-B2F7-91A252760EDA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#9497.00'!B1</f>
        <v>HHS IMHI Warehouse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#9497.00'!B2</f>
        <v>Project # 9497.00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#9497.00'!B3</f>
        <v>Program code 949700</v>
      </c>
      <c r="B3" s="5"/>
      <c r="C3" s="5"/>
      <c r="D3" s="4"/>
      <c r="E3" s="8" t="str">
        <f>'RECAP #9497.00'!E3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248</v>
      </c>
      <c r="F6" s="50"/>
      <c r="G6" s="51"/>
      <c r="H6" s="47"/>
      <c r="I6" s="42"/>
    </row>
    <row r="7" spans="1:10" s="35" customFormat="1" ht="15.75" x14ac:dyDescent="0.25">
      <c r="A7" s="13" t="str">
        <f>'RECAP #9497.00'!B6</f>
        <v>Project Manager - Oliver S.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F9F3-5942-4E19-BE00-2DD57E4EDE92}">
  <sheetPr>
    <tabColor indexed="30"/>
    <pageSetUpPr fitToPage="1"/>
  </sheetPr>
  <dimension ref="A1:AD41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#9497.00'!B1</f>
        <v>HHS IMHI Warehouse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#9497.00'!B2</f>
        <v>Project # 9497.00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#9497.00'!B3</f>
        <v>Program code 949700</v>
      </c>
      <c r="E3" s="8" t="str">
        <f>'RECAP #9497.00'!E3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#9497.00'!B6</f>
        <v>Project Manager - Oliver S.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610F-28D4-4928-976E-5B916232DFA6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161</v>
      </c>
      <c r="C1" s="3"/>
    </row>
    <row r="2" spans="1:8" ht="15.75" x14ac:dyDescent="0.25">
      <c r="B2" s="6" t="s">
        <v>200</v>
      </c>
    </row>
    <row r="3" spans="1:8" ht="15.75" x14ac:dyDescent="0.25">
      <c r="B3" s="7" t="s">
        <v>201</v>
      </c>
      <c r="E3" s="8" t="s">
        <v>202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FINANCIAL!G23</f>
        <v>105000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'#9498.00 Vendor A'!D23</f>
        <v>0</v>
      </c>
      <c r="E10" s="24">
        <f>'#9498.00 Vendor A'!F23</f>
        <v>0</v>
      </c>
      <c r="F10" s="24">
        <f>'#9498.00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'#9498.00 PM TIME'!E23</f>
        <v>0</v>
      </c>
      <c r="E11" s="24">
        <f>'#9498.00 PM TIME'!G23</f>
        <v>0</v>
      </c>
      <c r="F11" s="24">
        <f>'#9498.00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'#9498.00 Misc'!G22</f>
        <v>0</v>
      </c>
      <c r="E12" s="28">
        <f>'#9498.00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105000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105000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8BBE-D466-4E32-8A15-03EFEE9749CE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#9498.00'!B1</f>
        <v>DAS TH Parking Lot Retaining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#9498.00'!B2</f>
        <v>Project # 9498.00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#9498.00'!B3</f>
        <v>Program code 949800</v>
      </c>
      <c r="B3" s="5"/>
      <c r="C3" s="4"/>
      <c r="D3" s="8" t="str">
        <f>'RECAP #9498.00'!E3</f>
        <v>Major Program 4D04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#9498.00'!B6</f>
        <v>Project Manager - James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6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A2A7-58C7-4180-9891-02A54B9D1288}">
  <sheetPr>
    <tabColor indexed="30"/>
    <pageSetUpPr fitToPage="1"/>
  </sheetPr>
  <dimension ref="A1:J627"/>
  <sheetViews>
    <sheetView topLeftCell="A4" zoomScaleNormal="100" workbookViewId="0">
      <selection activeCell="E6" sqref="E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#9498.00'!B1</f>
        <v>DAS TH Parking Lot Retaining Wall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#9498.00'!B2</f>
        <v>Project # 9498.00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#9498.00'!B3</f>
        <v>Program code 949800</v>
      </c>
      <c r="B3" s="5"/>
      <c r="C3" s="5"/>
      <c r="D3" s="4"/>
      <c r="E3" s="8" t="str">
        <f>'RECAP #9498.00'!E3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249</v>
      </c>
      <c r="F6" s="50"/>
      <c r="G6" s="51"/>
      <c r="H6" s="47"/>
      <c r="I6" s="42"/>
    </row>
    <row r="7" spans="1:10" s="35" customFormat="1" ht="15.75" x14ac:dyDescent="0.25">
      <c r="A7" s="13" t="str">
        <f>'RECAP #9498.00'!B6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FE4A-621E-41EE-AF59-CA9B2BC11A94}">
  <sheetPr>
    <tabColor indexed="30"/>
    <pageSetUpPr fitToPage="1"/>
  </sheetPr>
  <dimension ref="A1:AD41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#9498.00'!B1</f>
        <v>DAS TH Parking Lot Retaining Wall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#9498.00'!B2</f>
        <v>Project # 9498.00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#9498.00'!B3</f>
        <v>Program code 949800</v>
      </c>
      <c r="E3" s="8" t="str">
        <f>'RECAP #9498.00'!E3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#9498.00'!B6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4B12-98DB-4684-8B40-377898A30475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162</v>
      </c>
      <c r="C1" s="3"/>
    </row>
    <row r="2" spans="1:8" ht="15.75" x14ac:dyDescent="0.25">
      <c r="B2" s="6" t="s">
        <v>204</v>
      </c>
    </row>
    <row r="3" spans="1:8" ht="15.75" x14ac:dyDescent="0.25">
      <c r="B3" s="7" t="s">
        <v>205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FINANCIAL!G24</f>
        <v>640965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'#9499.00 Vendor A'!D23</f>
        <v>0</v>
      </c>
      <c r="E10" s="24">
        <f>'#9499.00 Vendor A'!F23</f>
        <v>0</v>
      </c>
      <c r="F10" s="24">
        <f>'#9499.00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'#9499.00 PM TIME '!E23</f>
        <v>0</v>
      </c>
      <c r="E11" s="24">
        <f>'#9499.00 PM TIME '!G23</f>
        <v>0</v>
      </c>
      <c r="F11" s="24">
        <f>'#9499.00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'#9499.00 Misc '!G22</f>
        <v>0</v>
      </c>
      <c r="E12" s="28">
        <f>'#9499.00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640965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640965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D8D1-7B30-49E7-BD94-46C53D29F8D4}">
  <sheetPr>
    <tabColor rgb="FF0070C0"/>
    <pageSetUpPr fitToPage="1"/>
  </sheetPr>
  <dimension ref="A1:I626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#9499.00'!B1</f>
        <v>IPBS 6535 Corporate Drive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#9499.00'!B2</f>
        <v>Project # 9499.00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#9499.00'!B3</f>
        <v>Program code 949900</v>
      </c>
      <c r="B3" s="5"/>
      <c r="C3" s="4"/>
      <c r="D3" s="8" t="str">
        <f>'RECAP #9499.00'!E3</f>
        <v>Major Program 4E19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#9499.00'!B6</f>
        <v>Project Manager -  Oliver S (BA)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5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78ED-2D9B-4355-B944-FF8EFF910305}">
  <sheetPr>
    <tabColor indexed="30"/>
    <pageSetUpPr fitToPage="1"/>
  </sheetPr>
  <dimension ref="A1:J627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#9499.00'!B1</f>
        <v>IPBS 6535 Corporate Drive Parking Lot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#9499.00'!B2</f>
        <v>Project # 9499.00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#9499.00'!B3</f>
        <v>Program code 949900</v>
      </c>
      <c r="B3" s="5"/>
      <c r="C3" s="5"/>
      <c r="D3" s="4"/>
      <c r="E3" s="8" t="str">
        <f>'RECAP #9499.00'!E3</f>
        <v>Major Program 4E19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250</v>
      </c>
      <c r="F6" s="50"/>
      <c r="G6" s="51"/>
      <c r="H6" s="47"/>
      <c r="I6" s="42"/>
    </row>
    <row r="7" spans="1:10" s="35" customFormat="1" ht="15.75" x14ac:dyDescent="0.25">
      <c r="A7" s="13" t="str">
        <f>'RECAP #9499.00'!B6</f>
        <v>Project Manager -  Oliver S (BA)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9FD8-612E-492B-801F-E5DD60442549}">
  <sheetPr>
    <tabColor indexed="30"/>
    <pageSetUpPr fitToPage="1"/>
  </sheetPr>
  <dimension ref="A1:AD41"/>
  <sheetViews>
    <sheetView zoomScaleNormal="100" workbookViewId="0">
      <selection activeCell="C8" sqref="C8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#9499.00'!B1</f>
        <v>IPBS 6535 Corporate Drive Parking Lot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#9499.00'!B2</f>
        <v>Project # 9499.00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#9499.00'!B3</f>
        <v>Program code 949900</v>
      </c>
      <c r="E3" s="8" t="str">
        <f>'RECAP #9499.00'!E3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#9499.00'!B6</f>
        <v>Project Manager -  Oliver S (BA)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7CEB-03E9-45C6-881A-35228819A169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163</v>
      </c>
      <c r="C1" s="3"/>
    </row>
    <row r="2" spans="1:8" ht="15.75" x14ac:dyDescent="0.25">
      <c r="B2" s="6" t="s">
        <v>207</v>
      </c>
    </row>
    <row r="3" spans="1:8" ht="15.75" x14ac:dyDescent="0.25">
      <c r="B3" s="7" t="s">
        <v>208</v>
      </c>
      <c r="E3" s="8" t="s">
        <v>196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FINANCIAL!G25</f>
        <v>400000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'#9500.00 Vendor A'!D23</f>
        <v>0</v>
      </c>
      <c r="E10" s="24">
        <f>'#9500.00 Vendor A'!F23</f>
        <v>0</v>
      </c>
      <c r="F10" s="24">
        <f>'#9500.00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'#9500.00 PM TIME'!E23</f>
        <v>0</v>
      </c>
      <c r="E11" s="24">
        <f>'#9500.00 PM TIME'!G23</f>
        <v>0</v>
      </c>
      <c r="F11" s="24">
        <f>'#9500.00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'#9500.00 Misc'!G22</f>
        <v>0</v>
      </c>
      <c r="E12" s="28">
        <f>'#9500.00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943E-C3A1-45B8-9FBD-5C034A01F76F}">
  <sheetPr>
    <tabColor rgb="FF0070C0"/>
    <pageSetUpPr fitToPage="1"/>
  </sheetPr>
  <dimension ref="A1:I626"/>
  <sheetViews>
    <sheetView zoomScaleNormal="100" workbookViewId="0">
      <selection activeCell="B22" sqref="B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#9500.00'!B1</f>
        <v>DOC MPCF Spill Containment for Diesel Tank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#9500.00'!B2</f>
        <v>Project # 9500.00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#9500.00'!B3</f>
        <v>Program code 950000</v>
      </c>
      <c r="B3" s="5"/>
      <c r="C3" s="4"/>
      <c r="D3" s="8" t="str">
        <f>'RECAP #9500.00'!E3</f>
        <v>Major Program 4E01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#9500.00'!B6</f>
        <v>Project Manager - Brandon A.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4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E41F-18E1-4878-B911-B858BF73811E}">
  <sheetPr>
    <tabColor indexed="30"/>
    <pageSetUpPr fitToPage="1"/>
  </sheetPr>
  <dimension ref="A1:J627"/>
  <sheetViews>
    <sheetView zoomScaleNormal="100" workbookViewId="0">
      <selection activeCell="B13" sqref="B1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#9500.00'!B1</f>
        <v>DOC MPCF Spill Containment for Diesel Tank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#9500.00'!B2</f>
        <v>Project # 9500.00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#9500.00'!B3</f>
        <v>Program code 950000</v>
      </c>
      <c r="B3" s="5"/>
      <c r="C3" s="5"/>
      <c r="D3" s="4"/>
      <c r="E3" s="8" t="str">
        <f>'RECAP #9500.00'!E3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251</v>
      </c>
      <c r="F6" s="50"/>
      <c r="G6" s="51"/>
      <c r="H6" s="47"/>
      <c r="I6" s="42"/>
    </row>
    <row r="7" spans="1:10" s="35" customFormat="1" ht="15.75" x14ac:dyDescent="0.25">
      <c r="A7" s="13" t="str">
        <f>'RECAP #9500.00'!B6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4110-F28F-40A5-8DE9-A297F646D56C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#9500.00'!B1</f>
        <v>DOC MPCF Spill Containment for Diesel Tank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#9500.00'!B2</f>
        <v>Project # 9500.00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#9500.00'!B3</f>
        <v>Program code 950000</v>
      </c>
      <c r="E3" s="8" t="str">
        <f>'RECAP #9500.00'!E3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#9500.00'!B6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26BA-6FBF-4CD4-AE56-E80DEA20B3F0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164</v>
      </c>
      <c r="C1" s="3"/>
    </row>
    <row r="2" spans="1:8" ht="15.75" x14ac:dyDescent="0.25">
      <c r="B2" s="6" t="s">
        <v>210</v>
      </c>
    </row>
    <row r="3" spans="1:8" ht="15.75" x14ac:dyDescent="0.25">
      <c r="B3" s="7" t="s">
        <v>212</v>
      </c>
      <c r="E3" s="8" t="s">
        <v>211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FINANCIAL!G26</f>
        <v>275000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'#9501.00 Vendor A'!D23</f>
        <v>0</v>
      </c>
      <c r="E10" s="24">
        <f>'#9501.00 Vendor A'!F23</f>
        <v>0</v>
      </c>
      <c r="F10" s="24">
        <f>'#9501.00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'#9501.00 PM TIME'!E23</f>
        <v>0</v>
      </c>
      <c r="E11" s="24">
        <f>'#9501.00 PM TIME'!G23</f>
        <v>0</v>
      </c>
      <c r="F11" s="24">
        <f>'#9501.00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'#9501.00 Misc'!G22</f>
        <v>0</v>
      </c>
      <c r="E12" s="28">
        <f>'#9501.00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275000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275000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D09C-F972-40F7-B925-1E9CCA56BE1F}">
  <sheetPr>
    <tabColor rgb="FF0070C0"/>
    <pageSetUpPr fitToPage="1"/>
  </sheetPr>
  <dimension ref="A1:I626"/>
  <sheetViews>
    <sheetView zoomScaleNormal="100" workbookViewId="0">
      <selection activeCell="B22" sqref="B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#9501.00'!B1</f>
        <v>DOC NCCF Air Handler Replacment and Condenser Coils Unit A and B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#9501.00'!B2</f>
        <v>Project # 9501.00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#9501.00'!B3</f>
        <v>Program code 950100</v>
      </c>
      <c r="B3" s="5"/>
      <c r="C3" s="4"/>
      <c r="D3" s="8" t="str">
        <f>'RECAP #9501.00'!E3</f>
        <v>Major Program 4F03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#9501.00'!B6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3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EDBB-C987-4718-BBCC-66FC4D24195F}">
  <sheetPr>
    <tabColor indexed="30"/>
    <pageSetUpPr fitToPage="1"/>
  </sheetPr>
  <dimension ref="A1:J627"/>
  <sheetViews>
    <sheetView zoomScaleNormal="100" workbookViewId="0">
      <selection activeCell="B17" sqref="B1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#9501.00'!B1</f>
        <v>DOC NCCF Air Handler Replacment and Condenser Coils Unit A and B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#9501.00'!B2</f>
        <v>Project # 9501.00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#9501.00'!B3</f>
        <v>Program code 950100</v>
      </c>
      <c r="B3" s="5"/>
      <c r="C3" s="5"/>
      <c r="D3" s="4"/>
      <c r="E3" s="8" t="str">
        <f>'RECAP #9501.00'!E3</f>
        <v>Major Program 4F03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252</v>
      </c>
      <c r="F6" s="50"/>
      <c r="G6" s="51"/>
      <c r="H6" s="47"/>
      <c r="I6" s="42"/>
    </row>
    <row r="7" spans="1:10" s="35" customFormat="1" ht="15.75" x14ac:dyDescent="0.25">
      <c r="A7" s="13" t="str">
        <f>'RECAP #9501.00'!B6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DD4E-AFD5-4940-B7FA-5F85C439D850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#9501.00'!B1</f>
        <v>DOC NCCF Air Handler Replacment and Condenser Coils Unit A and B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#9501.00'!B2</f>
        <v>Project # 9501.00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#9501.00'!B3</f>
        <v>Program code 950100</v>
      </c>
      <c r="E3" s="8" t="str">
        <f>'RECAP #9501.00'!E3</f>
        <v>Major Program 4F03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#9501.00'!B6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2009-08F2-4F03-A924-CFEAD5C52DAF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183</v>
      </c>
      <c r="C1" s="3"/>
    </row>
    <row r="2" spans="1:8" ht="15.75" x14ac:dyDescent="0.25">
      <c r="B2" s="6" t="s">
        <v>213</v>
      </c>
    </row>
    <row r="3" spans="1:8" ht="15.75" x14ac:dyDescent="0.25">
      <c r="B3" s="7" t="s">
        <v>214</v>
      </c>
      <c r="E3" s="8" t="s">
        <v>215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FINANCIAL!G27</f>
        <v>505000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'#9502.00 Vendor A '!D23</f>
        <v>0</v>
      </c>
      <c r="E10" s="24">
        <f>'#9502.00 Vendor A '!F23</f>
        <v>0</v>
      </c>
      <c r="F10" s="24">
        <f>'#9502.00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'#9502.00 PM TIME'!E23</f>
        <v>0</v>
      </c>
      <c r="E11" s="24">
        <f>'#9502.00 PM TIME'!G23</f>
        <v>0</v>
      </c>
      <c r="F11" s="24">
        <f>'#9502.00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'#9502.00 Misc '!G22</f>
        <v>0</v>
      </c>
      <c r="E12" s="28">
        <f>'#9502.00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505000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505000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94ED-E132-4047-A9D9-F00BC6659D99}">
  <sheetPr>
    <tabColor rgb="FF0070C0"/>
    <pageSetUpPr fitToPage="1"/>
  </sheetPr>
  <dimension ref="A1:I626"/>
  <sheetViews>
    <sheetView zoomScaleNormal="100" workbookViewId="0">
      <selection activeCell="B22" sqref="B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#9502.00'!B1</f>
        <v>DOC MPCF Hot and Cold Water Mains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#9502.00'!B2</f>
        <v>Project # 9502.00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#9502.00'!B3</f>
        <v>Program code 950200</v>
      </c>
      <c r="B3" s="5"/>
      <c r="C3" s="4"/>
      <c r="D3" s="8" t="str">
        <f>'RECAP #9502.00'!E3</f>
        <v>Major Program 4F04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#9502.00'!B6</f>
        <v>Project Manager - Brandon A.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2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1E09-7EF1-41F0-9BD4-4C474EE0E2E9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#9502.00'!B1</f>
        <v>DOC MPCF Hot and Cold Water Mains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#9502.00'!B2</f>
        <v>Project # 9502.00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#9502.00'!B3</f>
        <v>Program code 950200</v>
      </c>
      <c r="B3" s="5"/>
      <c r="C3" s="5"/>
      <c r="D3" s="4"/>
      <c r="E3" s="8" t="str">
        <f>'RECAP #9502.00'!E3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253</v>
      </c>
      <c r="F6" s="50"/>
      <c r="G6" s="51"/>
      <c r="H6" s="47"/>
      <c r="I6" s="42"/>
    </row>
    <row r="7" spans="1:10" s="35" customFormat="1" ht="15.75" x14ac:dyDescent="0.25">
      <c r="A7" s="13" t="str">
        <f>'RECAP #9502.00'!B6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8C65-2B3B-4198-8101-D4146FC600FA}">
  <sheetPr>
    <tabColor indexed="30"/>
    <pageSetUpPr fitToPage="1"/>
  </sheetPr>
  <dimension ref="A1:AD41"/>
  <sheetViews>
    <sheetView zoomScaleNormal="100" workbookViewId="0">
      <selection activeCell="I27" sqref="I2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#9502.00'!B1</f>
        <v>DOC MPCF Hot and Cold Water Mains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#9502.00'!B2</f>
        <v>Project # 9502.00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#9502.00'!B3</f>
        <v>Program code 950200</v>
      </c>
      <c r="E3" s="8" t="str">
        <f>'RECAP #9502.00'!E3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1B23-FE86-42BD-82EC-5055EC33FB3D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165</v>
      </c>
      <c r="C1" s="3"/>
    </row>
    <row r="2" spans="1:8" ht="15.75" x14ac:dyDescent="0.25">
      <c r="B2" s="6" t="s">
        <v>216</v>
      </c>
    </row>
    <row r="3" spans="1:8" ht="15.75" x14ac:dyDescent="0.25">
      <c r="B3" s="7" t="s">
        <v>217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218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FINANCIAL!G28</f>
        <v>440000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'#9503.00 Vendor A '!D23</f>
        <v>0</v>
      </c>
      <c r="E10" s="24">
        <f>'#9503.00 Vendor A '!F23</f>
        <v>0</v>
      </c>
      <c r="F10" s="24">
        <f>'#9503.00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'#9503.00 PM TIME '!E23</f>
        <v>0</v>
      </c>
      <c r="E11" s="24">
        <f>'#9503.00 PM TIME '!G23</f>
        <v>0</v>
      </c>
      <c r="F11" s="24">
        <f>'#9503.00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'#9503.00 Misc'!G22</f>
        <v>0</v>
      </c>
      <c r="E12" s="28">
        <f>'#9503.00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440000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440000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C5CC-64E0-42D6-9305-C02D6AA83355}">
  <sheetPr>
    <tabColor rgb="FF0070C0"/>
    <pageSetUpPr fitToPage="1"/>
  </sheetPr>
  <dimension ref="A1:I626"/>
  <sheetViews>
    <sheetView zoomScaleNormal="100" workbookViewId="0">
      <selection activeCell="B22" sqref="B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#9503.00'!B1</f>
        <v>HHS WRC CDC Freezer Repair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#9503.00'!B2</f>
        <v>Project # 9503.00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#9503.00'!B3</f>
        <v>Program code 950300</v>
      </c>
      <c r="B3" s="5"/>
      <c r="C3" s="4"/>
      <c r="D3" s="8" t="str">
        <f>'RECAP #9503.00'!E3</f>
        <v>Major Program 4E19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#9503.00'!B6</f>
        <v>Project Manager - Jennifer K.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C197-66BE-4602-92DC-64DDAA685C37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#9503.00'!B1</f>
        <v>HHS WRC CDC Freezer Repair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#9503.00'!B2</f>
        <v>Project # 9503.00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#9503.00'!B3</f>
        <v>Program code 950300</v>
      </c>
      <c r="B3" s="5"/>
      <c r="C3" s="5"/>
      <c r="D3" s="4"/>
      <c r="E3" s="8" t="str">
        <f>'RECAP #9503.00'!E3</f>
        <v>Major Program 4E19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254</v>
      </c>
      <c r="F6" s="50"/>
      <c r="G6" s="51"/>
      <c r="H6" s="47"/>
      <c r="I6" s="42"/>
    </row>
    <row r="7" spans="1:10" s="35" customFormat="1" ht="15.75" x14ac:dyDescent="0.25">
      <c r="A7" s="13" t="str">
        <f>'RECAP #9503.00'!B6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6A4A-D2DB-4BF9-86F9-56499D737205}">
  <sheetPr>
    <tabColor indexed="30"/>
    <pageSetUpPr fitToPage="1"/>
  </sheetPr>
  <dimension ref="A1:AD41"/>
  <sheetViews>
    <sheetView zoomScaleNormal="100" workbookViewId="0">
      <selection activeCell="I33" sqref="I33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#9503.00'!B1</f>
        <v>HHS WRC CDC Freezer Repair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#9503.00'!B2</f>
        <v>Project # 9503.00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#9503.00'!B3</f>
        <v>Program code 950300</v>
      </c>
      <c r="E3" s="8" t="str">
        <f>'RECAP #9503.00'!E3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1791-E134-4AD6-A671-09B9C4DEDBE0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166</v>
      </c>
      <c r="C1" s="3"/>
    </row>
    <row r="2" spans="1:8" ht="15.75" x14ac:dyDescent="0.25">
      <c r="B2" s="6" t="s">
        <v>219</v>
      </c>
    </row>
    <row r="3" spans="1:8" ht="15.75" x14ac:dyDescent="0.25">
      <c r="B3" s="7" t="s">
        <v>220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218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FINANCIAL!G29</f>
        <v>400000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'#9504.00 Vendor A'!D23</f>
        <v>0</v>
      </c>
      <c r="E10" s="24">
        <f>'#9504.00 Vendor A'!F23</f>
        <v>0</v>
      </c>
      <c r="F10" s="24">
        <f>'#9504.00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'#9504.00 PM TIME'!E23</f>
        <v>0</v>
      </c>
      <c r="E11" s="24">
        <f>'#9504.00 PM TIME'!G23</f>
        <v>0</v>
      </c>
      <c r="F11" s="24">
        <f>'#9504.00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'#9504.00 Misc'!G22</f>
        <v>0</v>
      </c>
      <c r="E12" s="28">
        <f>'#9504.00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6070-98E0-41B4-A770-C12C8C2C07A6}">
  <sheetPr>
    <tabColor rgb="FF0070C0"/>
    <pageSetUpPr fitToPage="1"/>
  </sheetPr>
  <dimension ref="A1:I626"/>
  <sheetViews>
    <sheetView zoomScaleNormal="100" workbookViewId="0">
      <selection activeCell="B22" sqref="B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#9504.00'!B1</f>
        <v>HHS WRC Food Service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#9504.00'!B2</f>
        <v>Project # 9504.00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#9504.00'!B3</f>
        <v>Program code 950400</v>
      </c>
      <c r="B3" s="5"/>
      <c r="C3" s="4"/>
      <c r="D3" s="8" t="str">
        <f>'RECAP #9504.00'!E3</f>
        <v>Major Program 4E19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#9504.00'!B6</f>
        <v>Project Manager - Jennifer K.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DFC2-77A7-4354-80B1-C124650F3140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#9504.00'!B1</f>
        <v>HHS WRC Food Service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#9504.00'!B2</f>
        <v>Project # 9504.00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#9504.00'!B3</f>
        <v>Program code 950400</v>
      </c>
      <c r="B3" s="5"/>
      <c r="C3" s="5"/>
      <c r="D3" s="4"/>
      <c r="E3" s="8" t="str">
        <f>'RECAP #9504.00'!E3</f>
        <v>Major Program 4E19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255</v>
      </c>
      <c r="F6" s="50"/>
      <c r="G6" s="51"/>
      <c r="H6" s="47"/>
      <c r="I6" s="42"/>
    </row>
    <row r="7" spans="1:10" s="35" customFormat="1" ht="15.75" x14ac:dyDescent="0.25">
      <c r="A7" s="13" t="str">
        <f>'RECAP #9504.00'!B6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F604-48B1-41B3-99CE-4DAAB7DD86ED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#9504.00'!B1</f>
        <v>HHS WRC Food Service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#9504.00'!B2</f>
        <v>Project # 9504.00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#9504.00'!B3</f>
        <v>Program code 950400</v>
      </c>
      <c r="E3" s="8" t="str">
        <f>'RECAP #9504.00'!E3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#9504.00'!B6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A0EF-194B-4E91-9BE1-7118DA646F27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167</v>
      </c>
      <c r="C1" s="3"/>
    </row>
    <row r="2" spans="1:8" ht="15.75" x14ac:dyDescent="0.25">
      <c r="B2" s="6" t="s">
        <v>221</v>
      </c>
    </row>
    <row r="3" spans="1:8" ht="15.75" x14ac:dyDescent="0.25">
      <c r="B3" s="7" t="s">
        <v>222</v>
      </c>
      <c r="E3" s="8" t="s">
        <v>196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FINANCIAL!G30</f>
        <v>385000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'#9505.00 Vendor A'!D23</f>
        <v>0</v>
      </c>
      <c r="E10" s="24">
        <f>'#9505.00 Vendor A'!F23</f>
        <v>0</v>
      </c>
      <c r="F10" s="24">
        <f>'#9505.00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'#9505.00 PM TIME'!E23</f>
        <v>0</v>
      </c>
      <c r="E11" s="24">
        <f>'#9505.00 PM TIME'!G23</f>
        <v>0</v>
      </c>
      <c r="F11" s="24">
        <f>'#9505.00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'#9505.00 Misc'!G22</f>
        <v>0</v>
      </c>
      <c r="E12" s="28">
        <f>'#9505.00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385000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385000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FE25-6876-4D17-A014-BD85B406F159}">
  <sheetPr>
    <tabColor rgb="FF0070C0"/>
    <pageSetUpPr fitToPage="1"/>
  </sheetPr>
  <dimension ref="A1:I626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#9505.00'!B1</f>
        <v>DOC FDCF Sally Port Operator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#9505.00'!B2</f>
        <v>Project # 9505.00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#9505.00'!B3</f>
        <v>Program code 950500</v>
      </c>
      <c r="B3" s="5"/>
      <c r="C3" s="4"/>
      <c r="D3" s="8" t="str">
        <f>'RECAP #9505.00'!E3</f>
        <v>Major Program 4E01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#9505.00'!B6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9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EF2A-DDD4-4ED0-8534-3E5B5410AAA8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#9505.00'!B1</f>
        <v>DOC FDCF Sally Port Operator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#9505.00'!B2</f>
        <v>Project # 9505.00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#9505.00'!B3</f>
        <v>Program code 950500</v>
      </c>
      <c r="B3" s="5"/>
      <c r="C3" s="5"/>
      <c r="D3" s="4"/>
      <c r="E3" s="8" t="str">
        <f>'RECAP #9505.00'!E3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256</v>
      </c>
      <c r="F6" s="50"/>
      <c r="G6" s="51"/>
      <c r="H6" s="47"/>
      <c r="I6" s="42"/>
    </row>
    <row r="7" spans="1:10" s="35" customFormat="1" ht="15.75" x14ac:dyDescent="0.25">
      <c r="A7" s="13" t="str">
        <f>'RECAP #9505.00'!B6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4D16-618D-4E5E-97CF-15D626A74CCA}">
  <sheetPr>
    <tabColor indexed="30"/>
    <pageSetUpPr fitToPage="1"/>
  </sheetPr>
  <dimension ref="A1:AD41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#9505.00'!B1</f>
        <v>DOC FDCF Sally Port Operator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#9505.00'!B2</f>
        <v>Project # 9505.00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#9505.00'!B3</f>
        <v>Program code 950500</v>
      </c>
      <c r="E3" s="8" t="str">
        <f>'RECAP #9505.00'!E3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#9505.00'!B6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DBB7-4183-4B7E-B9A5-1B722BBABBFB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184</v>
      </c>
      <c r="C1" s="3"/>
    </row>
    <row r="2" spans="1:8" ht="15.75" x14ac:dyDescent="0.25">
      <c r="B2" s="6" t="s">
        <v>223</v>
      </c>
    </row>
    <row r="3" spans="1:8" ht="15.75" x14ac:dyDescent="0.25">
      <c r="B3" s="7" t="s">
        <v>224</v>
      </c>
      <c r="E3" s="8" t="s">
        <v>196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FINANCIAL!G31</f>
        <v>1680747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'#9506.00 Vendor A'!D23</f>
        <v>0</v>
      </c>
      <c r="E10" s="24">
        <f>'#9506.00 Vendor A'!F23</f>
        <v>0</v>
      </c>
      <c r="F10" s="24">
        <f>'#9506.00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'#9506.00 PM TIME'!E23</f>
        <v>0</v>
      </c>
      <c r="E11" s="24">
        <f>'#9506.00 PM TIME'!G23</f>
        <v>0</v>
      </c>
      <c r="F11" s="24">
        <f>'#9506.00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'#9506.00 Misc'!G22</f>
        <v>0</v>
      </c>
      <c r="E12" s="28">
        <f>'#9506.00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1680747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1680747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072A-3C92-4DA5-9A52-F9216E1E7504}">
  <sheetPr>
    <tabColor rgb="FF0070C0"/>
    <pageSetUpPr fitToPage="1"/>
  </sheetPr>
  <dimension ref="A1:I626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#9506.00'!B1</f>
        <v>DOC MPCF Perimeter Fence and Wagon Gates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#9506.00'!B2</f>
        <v>Project # 9506.00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#9506.00'!B3</f>
        <v>Program code 950600</v>
      </c>
      <c r="B3" s="5"/>
      <c r="C3" s="4"/>
      <c r="D3" s="8" t="str">
        <f>'RECAP #9506.00'!E3</f>
        <v>Major Program 4E01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#9506.00'!B6</f>
        <v>Project Manager - Brandon A.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8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8935-B0E3-40CA-9BED-66B339E6BA93}">
  <sheetPr>
    <tabColor indexed="30"/>
    <pageSetUpPr fitToPage="1"/>
  </sheetPr>
  <dimension ref="A1:J627"/>
  <sheetViews>
    <sheetView zoomScaleNormal="100" workbookViewId="0">
      <selection activeCell="E6" sqref="E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#9506.00'!B1</f>
        <v>DOC MPCF Perimeter Fence and Wagon Gates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#9506.00'!B2</f>
        <v>Project # 9506.00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#9506.00'!B3</f>
        <v>Program code 950600</v>
      </c>
      <c r="B3" s="5"/>
      <c r="C3" s="5"/>
      <c r="D3" s="4"/>
      <c r="E3" s="8" t="str">
        <f>'RECAP #9506.00'!E3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257</v>
      </c>
      <c r="F6" s="50"/>
      <c r="G6" s="51"/>
      <c r="H6" s="47"/>
      <c r="I6" s="42"/>
    </row>
    <row r="7" spans="1:10" s="35" customFormat="1" ht="15.75" x14ac:dyDescent="0.25">
      <c r="A7" s="13" t="str">
        <f>'RECAP #9506.00'!B6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49B8-811E-4614-96FF-2B692728C4F8}">
  <sheetPr>
    <tabColor indexed="30"/>
    <pageSetUpPr fitToPage="1"/>
  </sheetPr>
  <dimension ref="A1:AD41"/>
  <sheetViews>
    <sheetView zoomScaleNormal="100" workbookViewId="0">
      <selection activeCell="I25" sqref="I25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#9506.00'!B1</f>
        <v>DOC MPCF Perimeter Fence and Wagon Gates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#9506.00'!B2</f>
        <v>Project # 9506.00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#9506.00'!B3</f>
        <v>Program code 950600</v>
      </c>
      <c r="E3" s="8" t="str">
        <f>'RECAP #9506.00'!E3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#9506.00'!B6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07D7-66AE-413B-BB70-53B61458D7DB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168</v>
      </c>
      <c r="C1" s="3"/>
    </row>
    <row r="2" spans="1:8" ht="15.75" x14ac:dyDescent="0.25">
      <c r="B2" s="6" t="s">
        <v>225</v>
      </c>
    </row>
    <row r="3" spans="1:8" ht="15.75" x14ac:dyDescent="0.25">
      <c r="B3" s="7" t="s">
        <v>226</v>
      </c>
      <c r="E3" s="8" t="s">
        <v>196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227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FINANCIAL!G32</f>
        <v>700000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'#9507.00 Vendor A'!D23</f>
        <v>0</v>
      </c>
      <c r="E10" s="24">
        <f>'#9507.00 Vendor A'!F23</f>
        <v>0</v>
      </c>
      <c r="F10" s="24">
        <f>'#9507.00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'#9507.00 PM TIME'!E23</f>
        <v>0</v>
      </c>
      <c r="E11" s="24">
        <f>'#9507.00 PM TIME'!G23</f>
        <v>0</v>
      </c>
      <c r="F11" s="24">
        <f>'#9507.00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'#9507.00 Misc'!G22</f>
        <v>0</v>
      </c>
      <c r="E12" s="28">
        <f>'#9507.00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700000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700000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8226-4A81-4D15-B4AF-C2B37C6B1E57}">
  <sheetPr>
    <tabColor rgb="FF0070C0"/>
    <pageSetUpPr fitToPage="1"/>
  </sheetPr>
  <dimension ref="A1:I626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#9507.00'!B1</f>
        <v>DOC IMCC Cooling Tower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#9507.00'!B2</f>
        <v>Project # 9507.00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#9507.00'!B3</f>
        <v>Program code 950700</v>
      </c>
      <c r="B3" s="5"/>
      <c r="C3" s="4"/>
      <c r="D3" s="8" t="str">
        <f>'RECAP #9507.00'!E3</f>
        <v>Major Program 4E01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#9507.00'!B6</f>
        <v>Project Manager - Geoff W.(JK)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7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A492-FBCD-4096-B8B0-797C1B269306}">
  <sheetPr>
    <tabColor indexed="30"/>
    <pageSetUpPr fitToPage="1"/>
  </sheetPr>
  <dimension ref="A1:J627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#9507.00'!B1</f>
        <v>DOC IMCC Cooling Tower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#9507.00'!B2</f>
        <v>Project # 9507.00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#9507.00'!B3</f>
        <v>Program code 950700</v>
      </c>
      <c r="B3" s="5"/>
      <c r="C3" s="5"/>
      <c r="D3" s="4"/>
      <c r="E3" s="8" t="str">
        <f>'RECAP #9507.00'!E3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258</v>
      </c>
      <c r="F6" s="50"/>
      <c r="G6" s="51"/>
      <c r="H6" s="47"/>
      <c r="I6" s="42"/>
    </row>
    <row r="7" spans="1:10" s="35" customFormat="1" ht="15.75" x14ac:dyDescent="0.25">
      <c r="A7" s="13" t="str">
        <f>'RECAP #9507.00'!B6</f>
        <v>Project Manager - Geoff W.(JK)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D41C-95E9-4DC3-8A61-AFAC2C629854}">
  <sheetPr>
    <tabColor indexed="30"/>
    <pageSetUpPr fitToPage="1"/>
  </sheetPr>
  <dimension ref="A1:AD41"/>
  <sheetViews>
    <sheetView zoomScaleNormal="100" workbookViewId="0">
      <selection activeCell="F31" sqref="F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#9507.00'!B1</f>
        <v>DOC IMCC Cooling Tower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#9507.00'!B2</f>
        <v>Project # 9507.00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#9507.00'!B3</f>
        <v>Program code 950700</v>
      </c>
      <c r="E3" s="8" t="str">
        <f>'RECAP #9507.00'!E3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#9507.00'!B6</f>
        <v>Project Manager - Geoff W.(JK)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3016-D3F8-404C-8D6D-B11951686A25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169</v>
      </c>
      <c r="C1" s="3"/>
    </row>
    <row r="2" spans="1:8" ht="15.75" x14ac:dyDescent="0.25">
      <c r="B2" s="6" t="s">
        <v>228</v>
      </c>
    </row>
    <row r="3" spans="1:8" ht="15.75" x14ac:dyDescent="0.25">
      <c r="B3" s="7" t="s">
        <v>229</v>
      </c>
      <c r="E3" s="8" t="s">
        <v>191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230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FINANCIAL!G33</f>
        <v>440800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'#9508.00 Vendor A'!D23</f>
        <v>0</v>
      </c>
      <c r="E10" s="24">
        <f>'#9508.00 Vendor A'!F23</f>
        <v>0</v>
      </c>
      <c r="F10" s="24">
        <f>'#9508.00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'#9508.00 PM TIME'!E23</f>
        <v>0</v>
      </c>
      <c r="E11" s="24">
        <f>'#9508.00 PM TIME'!G23</f>
        <v>0</v>
      </c>
      <c r="F11" s="24">
        <f>'#9508.00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'#9508.00 Misc '!G22</f>
        <v>0</v>
      </c>
      <c r="E12" s="28">
        <f>'#9508.00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440800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440800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7894-7576-44C8-B22E-C67596609E9F}">
  <sheetPr>
    <tabColor rgb="FF0070C0"/>
    <pageSetUpPr fitToPage="1"/>
  </sheetPr>
  <dimension ref="A1:I626"/>
  <sheetViews>
    <sheetView zoomScaleNormal="100" workbookViewId="0">
      <selection activeCell="F26" sqref="F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#9508.00'!B1</f>
        <v>DOC FDCF Unit A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#9508.00'!B2</f>
        <v>Project # 9508.00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#9508.00'!B3</f>
        <v>Program code 950800</v>
      </c>
      <c r="B3" s="5"/>
      <c r="C3" s="4"/>
      <c r="D3" s="8" t="str">
        <f>'RECAP #9508.00'!E3</f>
        <v>Major Program 4E02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#9508.00'!B6</f>
        <v>Project Manager - Geoff W.(JE)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6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0146-8EF8-41E4-862E-2E1D878FFFFB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#9508.00'!B1</f>
        <v>DOC FDCF Unit A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#9508.00'!B2</f>
        <v>Project # 9508.00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#9508.00'!B3</f>
        <v>Program code 950800</v>
      </c>
      <c r="B3" s="5"/>
      <c r="C3" s="5"/>
      <c r="D3" s="4"/>
      <c r="E3" s="8" t="str">
        <f>'RECAP #9508.00'!E3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259</v>
      </c>
      <c r="F6" s="50"/>
      <c r="G6" s="51"/>
      <c r="H6" s="47"/>
      <c r="I6" s="42"/>
    </row>
    <row r="7" spans="1:10" s="35" customFormat="1" ht="15.75" x14ac:dyDescent="0.25">
      <c r="A7" s="13" t="str">
        <f>'RECAP #9508.00'!B6</f>
        <v>Project Manager - Geoff W.(JE)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4CD0-9E06-48A4-AACA-CDD02EBB0353}">
  <sheetPr>
    <tabColor indexed="30"/>
    <pageSetUpPr fitToPage="1"/>
  </sheetPr>
  <dimension ref="A1:AD41"/>
  <sheetViews>
    <sheetView zoomScaleNormal="100" workbookViewId="0">
      <selection activeCell="F26" sqref="F2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#9508.00'!B1</f>
        <v>DOC FDCF Unit A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#9508.00'!B2</f>
        <v>Project # 9508.00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#9508.00'!B3</f>
        <v>Program code 950800</v>
      </c>
      <c r="E3" s="8" t="str">
        <f>'RECAP #9508.00'!E3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#9508.00'!B6</f>
        <v>Project Manager - Geoff W.(JE)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BB0A-CCCC-48A6-B938-CF6D7475B79D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170</v>
      </c>
      <c r="C1" s="3"/>
    </row>
    <row r="2" spans="1:8" ht="15.75" x14ac:dyDescent="0.25">
      <c r="B2" s="6" t="s">
        <v>231</v>
      </c>
    </row>
    <row r="3" spans="1:8" ht="15.75" x14ac:dyDescent="0.25">
      <c r="B3" s="7" t="s">
        <v>232</v>
      </c>
      <c r="E3" s="8" t="s">
        <v>191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233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FINANCIAL!G34</f>
        <v>633500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'#9509.00 Vendor A'!D23</f>
        <v>0</v>
      </c>
      <c r="E10" s="24">
        <f>'#9509.00 Vendor A'!F23</f>
        <v>0</v>
      </c>
      <c r="F10" s="24">
        <f>'#9509.00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'#9509.00 PM TIME'!E23</f>
        <v>0</v>
      </c>
      <c r="E11" s="24">
        <f>'#9509.00 PM TIME'!G23</f>
        <v>0</v>
      </c>
      <c r="F11" s="24">
        <f>'#9509.00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'#9509.00 Misc'!G22</f>
        <v>0</v>
      </c>
      <c r="E12" s="28">
        <f>'#9509.00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633500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633500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4BCA-A777-414C-82C7-5F8F0B1D5A5E}">
  <sheetPr>
    <tabColor rgb="FF0070C0"/>
    <pageSetUpPr fitToPage="1"/>
  </sheetPr>
  <dimension ref="A1:I626"/>
  <sheetViews>
    <sheetView zoomScaleNormal="100" workbookViewId="0">
      <selection activeCell="F26" sqref="F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#9509.00'!B1</f>
        <v>DOC FDCF Boone Unit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#9509.00'!B2</f>
        <v>Project # 9509.00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#9509.00'!B3</f>
        <v>Program code 950900</v>
      </c>
      <c r="B3" s="5"/>
      <c r="C3" s="4"/>
      <c r="D3" s="8" t="str">
        <f>'RECAP #9509.00'!E3</f>
        <v>Major Program 4E02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#9509.00'!B6</f>
        <v>Project Manager - Geoff W. (JE)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5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F271-088C-42B0-B272-765998AF6650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#9509.00'!B1</f>
        <v>DOC FDCF Boone Unit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#9509.00'!B2</f>
        <v>Project # 9509.00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#9509.00'!B3</f>
        <v>Program code 950900</v>
      </c>
      <c r="B3" s="5"/>
      <c r="C3" s="5"/>
      <c r="D3" s="4"/>
      <c r="E3" s="8" t="str">
        <f>'RECAP #9509.00'!E3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260</v>
      </c>
      <c r="F6" s="50"/>
      <c r="G6" s="51"/>
      <c r="H6" s="47"/>
      <c r="I6" s="42"/>
    </row>
    <row r="7" spans="1:10" s="35" customFormat="1" ht="15.75" x14ac:dyDescent="0.25">
      <c r="A7" s="13" t="str">
        <f>'RECAP #9509.00'!B6</f>
        <v>Project Manager - Geoff W. (JE)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741D-7E6F-4188-B0E0-6F6A2586A799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#9509.00'!B1</f>
        <v>DOC FDCF Boone Unit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#9509.00'!B2</f>
        <v>Project # 9509.00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#9509.00'!B3</f>
        <v>Program code 950900</v>
      </c>
      <c r="E3" s="8" t="str">
        <f>'RECAP #9509.00'!E3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#9509.00'!B6</f>
        <v>Project Manager - Geoff W. (JE)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1873-65DB-4FFE-8272-605988653338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171</v>
      </c>
      <c r="C1" s="3"/>
    </row>
    <row r="2" spans="1:8" ht="15.75" x14ac:dyDescent="0.25">
      <c r="B2" s="6" t="s">
        <v>234</v>
      </c>
    </row>
    <row r="3" spans="1:8" ht="15.75" x14ac:dyDescent="0.25">
      <c r="B3" s="7" t="s">
        <v>235</v>
      </c>
      <c r="E3" s="8" t="s">
        <v>191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233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FINANCIAL!G35</f>
        <v>633000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'#9510.00 Vendor A'!D23</f>
        <v>0</v>
      </c>
      <c r="E10" s="24">
        <f>'#9510.00 Vendor A'!F23</f>
        <v>0</v>
      </c>
      <c r="F10" s="24">
        <f>'#9510.00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'#9510.00 PM TIME'!E23</f>
        <v>0</v>
      </c>
      <c r="E11" s="24">
        <f>'#9510.00 PM TIME'!G23</f>
        <v>0</v>
      </c>
      <c r="F11" s="24">
        <f>'#9510.00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'#9510.00 Misc'!G22</f>
        <v>0</v>
      </c>
      <c r="E12" s="28">
        <f>'#9510.00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633000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633000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CEC1-D087-4788-84AF-9FBAEA6D6355}">
  <sheetPr>
    <tabColor rgb="FF0070C0"/>
    <pageSetUpPr fitToPage="1"/>
  </sheetPr>
  <dimension ref="A1:I626"/>
  <sheetViews>
    <sheetView zoomScaleNormal="100" workbookViewId="0">
      <selection activeCell="F26" sqref="F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#9510.00'!B1</f>
        <v>DOC FDCF Grove Unit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#9510.00'!B2</f>
        <v>Project # 9510.00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#9510.00'!B3</f>
        <v>Program code 951000</v>
      </c>
      <c r="B3" s="5"/>
      <c r="C3" s="4"/>
      <c r="D3" s="8" t="str">
        <f>'RECAP #9510.00'!E3</f>
        <v>Major Program 4E02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#9510.00'!B6</f>
        <v>Project Manager - Geoff W. (JE)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4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6953-C2E9-48D4-80C9-8E6D90F53562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#9510.00'!B1</f>
        <v>DOC FDCF Grove Unit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#9510.00'!B2</f>
        <v>Project # 9510.00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#9510.00'!B3</f>
        <v>Program code 951000</v>
      </c>
      <c r="B3" s="5"/>
      <c r="C3" s="5"/>
      <c r="D3" s="4"/>
      <c r="E3" s="8" t="str">
        <f>'RECAP #9510.00'!E3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261</v>
      </c>
      <c r="F6" s="50"/>
      <c r="G6" s="51"/>
      <c r="H6" s="47"/>
      <c r="I6" s="42"/>
    </row>
    <row r="7" spans="1:10" s="35" customFormat="1" ht="15.75" x14ac:dyDescent="0.25">
      <c r="A7" s="13" t="str">
        <f>'RECAP #9510.00'!B6</f>
        <v>Project Manager - Geoff W. (JE)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5BAF-9693-4F30-847D-FC176D4DECF5}">
  <sheetPr>
    <tabColor indexed="30"/>
    <pageSetUpPr fitToPage="1"/>
  </sheetPr>
  <dimension ref="A1:AD41"/>
  <sheetViews>
    <sheetView zoomScaleNormal="100" workbookViewId="0">
      <selection activeCell="I25" sqref="I25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#9510.00'!B1</f>
        <v>DOC FDCF Grove Unit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#9510.00'!B2</f>
        <v>Project # 9510.00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#9510.00'!B3</f>
        <v>Program code 951000</v>
      </c>
      <c r="E3" s="8" t="str">
        <f>'RECAP #9510.00'!E3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#9510.00'!B6</f>
        <v>Project Manager - Geoff W. (JE)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22AA-35E6-4ABC-85CC-4050D7D8C263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172</v>
      </c>
      <c r="C1" s="3"/>
    </row>
    <row r="2" spans="1:8" ht="15.75" x14ac:dyDescent="0.25">
      <c r="B2" s="6" t="s">
        <v>236</v>
      </c>
    </row>
    <row r="3" spans="1:8" ht="15.75" x14ac:dyDescent="0.25">
      <c r="B3" s="7" t="s">
        <v>237</v>
      </c>
      <c r="E3" s="8" t="s">
        <v>238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209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FINANCIAL!G36</f>
        <v>205000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'#9511.00 Vendor A'!D23</f>
        <v>0</v>
      </c>
      <c r="E10" s="24">
        <f>'#9511.00 Vendor A'!F23</f>
        <v>0</v>
      </c>
      <c r="F10" s="24">
        <f>'#9511.00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'#9511.00 PM TIME'!E23</f>
        <v>0</v>
      </c>
      <c r="E11" s="24">
        <f>'#9511.00 PM TIME'!G23</f>
        <v>0</v>
      </c>
      <c r="F11" s="24">
        <f>'#9511.00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'#9511.00 Misc'!G22</f>
        <v>0</v>
      </c>
      <c r="E12" s="28">
        <f>'#9511.00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205000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205000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BDA8-FDB4-46A3-B319-050E6473CE5F}">
  <sheetPr>
    <tabColor rgb="FF0070C0"/>
    <pageSetUpPr fitToPage="1"/>
  </sheetPr>
  <dimension ref="A1:I626"/>
  <sheetViews>
    <sheetView zoomScaleNormal="100" workbookViewId="0">
      <selection activeCell="F26" sqref="F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#9511.00'!B1</f>
        <v>DPS P13 Upper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#9511.00'!B2</f>
        <v>Project # 9511.00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#9511.00'!B3</f>
        <v>Program code 951100</v>
      </c>
      <c r="B3" s="5"/>
      <c r="C3" s="4"/>
      <c r="D3" s="8" t="str">
        <f>'RECAP #9511.00'!E3</f>
        <v>Major Program 4E12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#9511.00'!B6</f>
        <v>Project Manager - Brandon A.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3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6F93-F62F-4158-9834-A48BD04487B4}">
  <sheetPr>
    <tabColor indexed="30"/>
    <pageSetUpPr fitToPage="1"/>
  </sheetPr>
  <dimension ref="A1:J627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#9511.00'!B1</f>
        <v>DPS P13 Upper Parking Lot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#9511.00'!B2</f>
        <v>Project # 9511.00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#9511.00'!B3</f>
        <v>Program code 951100</v>
      </c>
      <c r="B3" s="5"/>
      <c r="C3" s="5"/>
      <c r="D3" s="4"/>
      <c r="E3" s="8" t="str">
        <f>'RECAP #9511.00'!E3</f>
        <v>Major Program 4E12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262</v>
      </c>
      <c r="F6" s="50"/>
      <c r="G6" s="51"/>
      <c r="H6" s="47"/>
      <c r="I6" s="42"/>
    </row>
    <row r="7" spans="1:10" s="35" customFormat="1" ht="15.75" x14ac:dyDescent="0.25">
      <c r="A7" s="13" t="str">
        <f>'RECAP #9511.00'!B6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8F50-604C-45A4-B2D7-8E1338977E45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#9511.00'!B1</f>
        <v>DPS P13 Upper Parking Lot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#9511.00'!B2</f>
        <v>Project # 9511.00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#9511.00'!B3</f>
        <v>Program code 951100</v>
      </c>
      <c r="E3" s="8" t="str">
        <f>'RECAP #9511.00'!E3</f>
        <v>Major Program 4E12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#9511.00'!B6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FC91-30C1-4B7D-91E0-5F83257540BC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173</v>
      </c>
      <c r="C1" s="3"/>
    </row>
    <row r="2" spans="1:8" ht="15.75" x14ac:dyDescent="0.25">
      <c r="B2" s="6" t="s">
        <v>239</v>
      </c>
    </row>
    <row r="3" spans="1:8" ht="15.75" x14ac:dyDescent="0.25">
      <c r="B3" s="7" t="s">
        <v>240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241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FINANCIAL!G37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'#9512.00 Vendor A'!D23</f>
        <v>0</v>
      </c>
      <c r="E10" s="24">
        <f>'#9512.00 Vendor A'!F23</f>
        <v>0</v>
      </c>
      <c r="F10" s="24">
        <f>'#9512.00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'#9512.00 PM TIME'!E23</f>
        <v>0</v>
      </c>
      <c r="E11" s="24">
        <f>'#9512.00 PM TIME'!G23</f>
        <v>0</v>
      </c>
      <c r="F11" s="24">
        <f>'#9512.00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'#9512.00 Misc'!G22</f>
        <v>0</v>
      </c>
      <c r="E12" s="28">
        <f>'#9512.00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75000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75000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275E-ABEC-4305-83A5-54E6ABAAA598}">
  <sheetPr>
    <tabColor rgb="FF0070C0"/>
    <pageSetUpPr fitToPage="1"/>
  </sheetPr>
  <dimension ref="A1:I626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#9512.00'!B1</f>
        <v>IDOE IPBS 6450 Corporate Drive Repair Auditorium Exterior Fire Exit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#9512.00'!B2</f>
        <v>Project # 9512.00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#9512.00'!B3</f>
        <v>Program code 951200</v>
      </c>
      <c r="B3" s="5"/>
      <c r="C3" s="4"/>
      <c r="D3" s="8" t="str">
        <f>'RECAP #9512.00'!E3</f>
        <v>Major Program 4E19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#9512.00'!B6</f>
        <v>Project Manager -Oliver S. (BA)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2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72DA-C6AC-4A50-909B-DB0B3FA13921}">
  <sheetPr>
    <tabColor indexed="30"/>
    <pageSetUpPr fitToPage="1"/>
  </sheetPr>
  <dimension ref="A1:J627"/>
  <sheetViews>
    <sheetView topLeftCell="A4" zoomScaleNormal="100" workbookViewId="0">
      <selection activeCell="E7" sqref="E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#9512.00'!B1</f>
        <v>IDOE IPBS 6450 Corporate Drive Repair Auditorium Exterior Fire Exit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#9512.00'!B2</f>
        <v>Project # 9512.00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#9512.00'!B3</f>
        <v>Program code 951200</v>
      </c>
      <c r="B3" s="5"/>
      <c r="C3" s="5"/>
      <c r="D3" s="4"/>
      <c r="E3" s="8" t="str">
        <f>'RECAP #9512.00'!E3</f>
        <v>Major Program 4E19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263</v>
      </c>
      <c r="F6" s="50"/>
      <c r="G6" s="51"/>
      <c r="H6" s="47"/>
      <c r="I6" s="42"/>
    </row>
    <row r="7" spans="1:10" s="35" customFormat="1" ht="15.75" x14ac:dyDescent="0.25">
      <c r="A7" s="13" t="str">
        <f>'RECAP #9512.00'!B6</f>
        <v>Project Manager -Oliver S. (BA)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A02-36EF-4E3F-A75E-2209B4219AD3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#9512.00'!B1</f>
        <v>IDOE IPBS 6450 Corporate Drive Repair Auditorium Exterior Fire Exit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#9512.00'!B2</f>
        <v>Project # 9512.00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#9512.00'!B3</f>
        <v>Program code 951200</v>
      </c>
      <c r="E3" s="8" t="str">
        <f>'RECAP #9512.00'!E3</f>
        <v>Major Program 4E19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#9512.00'!B6</f>
        <v>Project Manager -Oliver S. (BA)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33C2-15B2-429E-BCD4-EB9CC076C8B7}">
  <sheetPr>
    <pageSetUpPr fitToPage="1"/>
  </sheetPr>
  <dimension ref="A1:H53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174</v>
      </c>
      <c r="C1" s="3"/>
    </row>
    <row r="2" spans="1:8" ht="15.75" x14ac:dyDescent="0.25">
      <c r="B2" s="6" t="s">
        <v>242</v>
      </c>
    </row>
    <row r="3" spans="1:8" ht="15.75" x14ac:dyDescent="0.25">
      <c r="B3" s="7" t="s">
        <v>243</v>
      </c>
      <c r="E3" s="8" t="s">
        <v>244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186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FINANCIAL!G38</f>
        <v>640000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'#9513.00 Vendor A'!D23</f>
        <v>0</v>
      </c>
      <c r="E10" s="24">
        <f>'#9513.00 Vendor A'!F23</f>
        <v>0</v>
      </c>
      <c r="F10" s="24">
        <f>'#9513.00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'#9513.00 PM TIME'!E23</f>
        <v>0</v>
      </c>
      <c r="E11" s="24">
        <f>'#9513.00 PM TIME'!G23</f>
        <v>0</v>
      </c>
      <c r="F11" s="24">
        <f>'#9513.00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'#9513.00 Misc'!G22</f>
        <v>0</v>
      </c>
      <c r="E12" s="28">
        <f>'#9513.00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640000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640000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C802-A54B-4762-BEFD-E4F35B178943}">
  <sheetPr>
    <tabColor rgb="FF0070C0"/>
    <pageSetUpPr fitToPage="1"/>
  </sheetPr>
  <dimension ref="A1:I626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#9513.00'!B1</f>
        <v>HHS CHMHI Tuckpointing Phase 2.2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#9513.00'!B2</f>
        <v>Project # 9513.00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#9513.00'!B3</f>
        <v>Program code 951300</v>
      </c>
      <c r="B3" s="5"/>
      <c r="C3" s="4"/>
      <c r="D3" s="8" t="str">
        <f>'RECAP #9513.00'!E3</f>
        <v>Major Program 4E10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#9513.00'!B6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2B9C-F737-4715-A6A7-468560ED0D25}">
  <sheetPr>
    <tabColor indexed="30"/>
    <pageSetUpPr fitToPage="1"/>
  </sheetPr>
  <dimension ref="A1:J627"/>
  <sheetViews>
    <sheetView topLeftCell="A4" zoomScaleNormal="100" workbookViewId="0">
      <selection activeCell="D20" sqref="D2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#9513.00'!B1</f>
        <v>HHS CHMHI Tuckpointing Phase 2.2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#9513.00'!B2</f>
        <v>Project # 9513.00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#9513.00'!B3</f>
        <v>Program code 951300</v>
      </c>
      <c r="B3" s="5"/>
      <c r="C3" s="5"/>
      <c r="D3" s="4"/>
      <c r="E3" s="8" t="str">
        <f>'RECAP #9513.00'!E3</f>
        <v>Major Program 4E10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264</v>
      </c>
      <c r="F6" s="50"/>
      <c r="G6" s="51"/>
      <c r="H6" s="47"/>
      <c r="I6" s="42"/>
    </row>
    <row r="7" spans="1:10" s="35" customFormat="1" ht="15.75" x14ac:dyDescent="0.25">
      <c r="A7" s="13" t="str">
        <f>'RECAP #9513.00'!B6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56F9-A986-4A50-BE34-D38C3D943785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#9513.00'!B1</f>
        <v>HHS CHMHI Tuckpointing Phase 2.2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#9513.00'!B2</f>
        <v>Project # 9513.00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#9513.00'!B3</f>
        <v>Program code 951300</v>
      </c>
      <c r="E3" s="8" t="str">
        <f>'RECAP #9513.00'!E3</f>
        <v>Major Program 4E10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#9513.00'!B6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9DB8-BF3B-4385-A046-ECF07768EFE2}">
  <sheetPr>
    <tabColor rgb="FF0070C0"/>
    <pageSetUpPr fitToPage="1"/>
  </sheetPr>
  <dimension ref="A1:H53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68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/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 '!D23</f>
        <v>0</v>
      </c>
      <c r="E10" s="24">
        <f>'#XXXX.XX Vendor A '!F23</f>
        <v>0</v>
      </c>
      <c r="F10" s="24">
        <f>'#XXXX.XX Vendor A 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 '!E23</f>
        <v>0</v>
      </c>
      <c r="E11" s="24">
        <f>'#XXXX.XX PM TIME '!G23</f>
        <v>0</v>
      </c>
      <c r="F11" s="24">
        <f>'#XXXX.XX PM TIME 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 '!G22</f>
        <v>0</v>
      </c>
      <c r="E12" s="28">
        <f>'#XXXX.XX Misc 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  <row r="50" ht="10.5" customHeight="1" x14ac:dyDescent="0.2"/>
    <row r="51" hidden="1" x14ac:dyDescent="0.2"/>
    <row r="52" ht="13.5" customHeight="1" x14ac:dyDescent="0.2"/>
    <row r="53" ht="26.25" customHeight="1" x14ac:dyDescent="0.2"/>
  </sheetData>
  <pageMargins left="0.25" right="0.25" top="1.2496875000000001" bottom="0.75" header="0.09" footer="0.3"/>
  <pageSetup scale="9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5609-EEA4-486A-A543-E9F602322F7F}">
  <sheetPr>
    <tabColor rgb="FF0070C0"/>
    <pageSetUpPr fitToPage="1"/>
  </sheetPr>
  <dimension ref="A1:I626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69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89" t="s">
        <v>117</v>
      </c>
      <c r="D26" s="190">
        <v>0</v>
      </c>
      <c r="E26" s="190"/>
      <c r="F26" s="190"/>
      <c r="G26" s="190"/>
      <c r="H26" s="190">
        <f>D26-F26</f>
        <v>0</v>
      </c>
    </row>
    <row r="27" spans="1:8" x14ac:dyDescent="0.2">
      <c r="A27" s="73"/>
      <c r="B27" s="61"/>
      <c r="C27" s="189" t="s">
        <v>118</v>
      </c>
      <c r="D27" s="190">
        <v>0</v>
      </c>
      <c r="E27" s="190"/>
      <c r="F27" s="190"/>
      <c r="G27" s="190"/>
      <c r="H27" s="190">
        <f>D27-F27</f>
        <v>0</v>
      </c>
    </row>
    <row r="28" spans="1:8" ht="13.5" thickBot="1" x14ac:dyDescent="0.25">
      <c r="A28" s="73"/>
      <c r="B28" s="61"/>
      <c r="C28" s="191" t="s">
        <v>71</v>
      </c>
      <c r="D28" s="192">
        <f>SUM(D26:D27)</f>
        <v>0</v>
      </c>
      <c r="E28" s="193"/>
      <c r="F28" s="192">
        <f>SUM(F26:F27)</f>
        <v>0</v>
      </c>
      <c r="G28" s="193"/>
      <c r="H28" s="19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00C9-BFEA-4A41-AC5D-4B9EDCBDF791}">
  <sheetPr>
    <tabColor indexed="30"/>
    <pageSetUpPr fitToPage="1"/>
  </sheetPr>
  <dimension ref="A1:J627"/>
  <sheetViews>
    <sheetView topLeftCell="A4"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69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1FC0-A123-4892-9F40-642117699BE9}">
  <sheetPr>
    <tabColor indexed="30"/>
    <pageSetUpPr fitToPage="1"/>
  </sheetPr>
  <dimension ref="A1:AD41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70</v>
      </c>
      <c r="B6" s="11"/>
      <c r="C6" s="11"/>
      <c r="D6" s="11"/>
      <c r="E6" s="8" t="s">
        <v>101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MM26
&amp;A
&amp;D</oddHeader>
    <oddFooter>&amp;LAcct Codes 0017-335-MM26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2</vt:i4>
      </vt:variant>
    </vt:vector>
  </HeadingPairs>
  <TitlesOfParts>
    <vt:vector size="103" baseType="lpstr">
      <vt:lpstr>Language</vt:lpstr>
      <vt:lpstr>FINANCIAL</vt:lpstr>
      <vt:lpstr>RECAP #9997.26</vt:lpstr>
      <vt:lpstr>#9997.26 PM TIME </vt:lpstr>
      <vt:lpstr>RECAP #9483.00</vt:lpstr>
      <vt:lpstr>#9483.00 DCI Group</vt:lpstr>
      <vt:lpstr>#9483.00 PM TIME</vt:lpstr>
      <vt:lpstr>#9483.00 Misc</vt:lpstr>
      <vt:lpstr>RECAP #9484.00</vt:lpstr>
      <vt:lpstr>#9484.00 DCI Group</vt:lpstr>
      <vt:lpstr>#9484.00 PM TIME</vt:lpstr>
      <vt:lpstr>#9484.00 Misc</vt:lpstr>
      <vt:lpstr>#9484.00 OPN Architects</vt:lpstr>
      <vt:lpstr>RECAP #9491.00</vt:lpstr>
      <vt:lpstr>#9491.00 DCI Group</vt:lpstr>
      <vt:lpstr>#9491.00 PM TIME </vt:lpstr>
      <vt:lpstr>#9491.00 Misc </vt:lpstr>
      <vt:lpstr>RECAP #9494.00</vt:lpstr>
      <vt:lpstr>#9494.00 Vendor A </vt:lpstr>
      <vt:lpstr>#9494.00 PM TIME</vt:lpstr>
      <vt:lpstr>#9494.00 Misc </vt:lpstr>
      <vt:lpstr>RECAP #9495.00</vt:lpstr>
      <vt:lpstr>#9495.00 Vendor A </vt:lpstr>
      <vt:lpstr>#9495.00 PM TIME </vt:lpstr>
      <vt:lpstr>#9495.00 Misc</vt:lpstr>
      <vt:lpstr>RECAP #9496.00</vt:lpstr>
      <vt:lpstr>#9496.00 Vendor A</vt:lpstr>
      <vt:lpstr>#9496.00 PM TIME</vt:lpstr>
      <vt:lpstr>#9496.00 Misc</vt:lpstr>
      <vt:lpstr>RECAP #9497.00</vt:lpstr>
      <vt:lpstr>#9497.00 Vendor A</vt:lpstr>
      <vt:lpstr>#9497.00 PM TIME</vt:lpstr>
      <vt:lpstr>#9497.00 Misc</vt:lpstr>
      <vt:lpstr>RECAP #9498.00</vt:lpstr>
      <vt:lpstr>#9498.00 Vendor A</vt:lpstr>
      <vt:lpstr>#9498.00 PM TIME</vt:lpstr>
      <vt:lpstr>#9498.00 Misc</vt:lpstr>
      <vt:lpstr>RECAP #9499.00</vt:lpstr>
      <vt:lpstr>#9499.00 Vendor A</vt:lpstr>
      <vt:lpstr>#9499.00 PM TIME </vt:lpstr>
      <vt:lpstr>#9499.00 Misc </vt:lpstr>
      <vt:lpstr>RECAP #9500.00</vt:lpstr>
      <vt:lpstr>#9500.00 Vendor A</vt:lpstr>
      <vt:lpstr>#9500.00 PM TIME</vt:lpstr>
      <vt:lpstr>#9500.00 Misc</vt:lpstr>
      <vt:lpstr>RECAP #9501.00</vt:lpstr>
      <vt:lpstr>#9501.00 Vendor A</vt:lpstr>
      <vt:lpstr>#9501.00 PM TIME</vt:lpstr>
      <vt:lpstr>#9501.00 Misc</vt:lpstr>
      <vt:lpstr>RECAP #9502.00</vt:lpstr>
      <vt:lpstr>#9502.00 Vendor A </vt:lpstr>
      <vt:lpstr>#9502.00 PM TIME</vt:lpstr>
      <vt:lpstr>#9502.00 Misc </vt:lpstr>
      <vt:lpstr>RECAP #9503.00</vt:lpstr>
      <vt:lpstr>#9503.00 Vendor A </vt:lpstr>
      <vt:lpstr>#9503.00 PM TIME </vt:lpstr>
      <vt:lpstr>#9503.00 Misc</vt:lpstr>
      <vt:lpstr>RECAP #9504.00</vt:lpstr>
      <vt:lpstr>#9504.00 Vendor A</vt:lpstr>
      <vt:lpstr>#9504.00 PM TIME</vt:lpstr>
      <vt:lpstr>#9504.00 Misc</vt:lpstr>
      <vt:lpstr>RECAP #9505.00</vt:lpstr>
      <vt:lpstr>#9505.00 Vendor A</vt:lpstr>
      <vt:lpstr>#9505.00 PM TIME</vt:lpstr>
      <vt:lpstr>#9505.00 Misc</vt:lpstr>
      <vt:lpstr>RECAP #9506.00</vt:lpstr>
      <vt:lpstr>#9506.00 Vendor A</vt:lpstr>
      <vt:lpstr>#9506.00 PM TIME</vt:lpstr>
      <vt:lpstr>#9506.00 Misc</vt:lpstr>
      <vt:lpstr>RECAP #9507.00</vt:lpstr>
      <vt:lpstr>#9507.00 Vendor A</vt:lpstr>
      <vt:lpstr>#9507.00 PM TIME</vt:lpstr>
      <vt:lpstr>#9507.00 Misc</vt:lpstr>
      <vt:lpstr>RECAP #9508.00</vt:lpstr>
      <vt:lpstr>#9508.00 Vendor A</vt:lpstr>
      <vt:lpstr>#9508.00 PM TIME</vt:lpstr>
      <vt:lpstr>#9508.00 Misc </vt:lpstr>
      <vt:lpstr>RECAP #9509.00</vt:lpstr>
      <vt:lpstr>#9509.00 Vendor A</vt:lpstr>
      <vt:lpstr>#9509.00 PM TIME</vt:lpstr>
      <vt:lpstr>#9509.00 Misc</vt:lpstr>
      <vt:lpstr>RECAP #9510.00</vt:lpstr>
      <vt:lpstr>#9510.00 Vendor A</vt:lpstr>
      <vt:lpstr>#9510.00 PM TIME</vt:lpstr>
      <vt:lpstr>#9510.00 Misc</vt:lpstr>
      <vt:lpstr>RECAP #9511.00</vt:lpstr>
      <vt:lpstr>#9511.00 Vendor A</vt:lpstr>
      <vt:lpstr>#9511.00 PM TIME</vt:lpstr>
      <vt:lpstr>#9511.00 Misc</vt:lpstr>
      <vt:lpstr>RECAP #9512.00</vt:lpstr>
      <vt:lpstr>#9512.00 Vendor A</vt:lpstr>
      <vt:lpstr>#9512.00 PM TIME</vt:lpstr>
      <vt:lpstr>#9512.00 Misc</vt:lpstr>
      <vt:lpstr>RECAP #9513.00</vt:lpstr>
      <vt:lpstr>#9513.00 Vendor A</vt:lpstr>
      <vt:lpstr>#9513.00 PM TIME</vt:lpstr>
      <vt:lpstr>#9513.00 Misc</vt:lpstr>
      <vt:lpstr>RECAP #XXXX.XX</vt:lpstr>
      <vt:lpstr>#XXXX.XX Vendor A </vt:lpstr>
      <vt:lpstr>#XXXX.XX PM TIME </vt:lpstr>
      <vt:lpstr>#XXXX.XX Misc 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2025-10-01T18:36:03Z</cp:lastPrinted>
  <dcterms:created xsi:type="dcterms:W3CDTF">2015-06-05T18:17:20Z</dcterms:created>
  <dcterms:modified xsi:type="dcterms:W3CDTF">2025-10-06T14:44:45Z</dcterms:modified>
</cp:coreProperties>
</file>