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6E435041-D8E9-4869-8DEA-B004ADDC744B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RECAP #9440.00" sheetId="12" r:id="rId8"/>
    <sheet name="#9440.00 Vendor A" sheetId="13" r:id="rId9"/>
    <sheet name="#9440.00 PM TIME" sheetId="14" r:id="rId10"/>
    <sheet name="#9440.00 Misc " sheetId="15" r:id="rId11"/>
    <sheet name="RECAP #XXXX.XX" sheetId="2" r:id="rId12"/>
    <sheet name="#XXXX.XX Vendor A" sheetId="3" r:id="rId13"/>
    <sheet name="#XXXX.XX PM TIME" sheetId="4" r:id="rId14"/>
    <sheet name="#XXXX.XX Misc" sheetId="5" r:id="rId15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6" l="1"/>
  <c r="N16" i="6"/>
  <c r="N15" i="6"/>
  <c r="E13" i="8" l="1"/>
  <c r="F23" i="16"/>
  <c r="D23" i="16"/>
  <c r="H23" i="16" s="1"/>
  <c r="F13" i="8" s="1"/>
  <c r="G11" i="16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10" i="16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D13" i="8" l="1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G11" i="14"/>
  <c r="G10" i="14"/>
  <c r="G11" i="10"/>
  <c r="G10" i="10"/>
  <c r="C8" i="12" l="1"/>
  <c r="G22" i="15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G23" i="14"/>
  <c r="E23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F9" i="14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D23" i="13"/>
  <c r="H23" i="13" s="1"/>
  <c r="F10" i="12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C14" i="12"/>
  <c r="E12" i="12"/>
  <c r="D12" i="12"/>
  <c r="F12" i="12" s="1"/>
  <c r="E11" i="12"/>
  <c r="E10" i="12"/>
  <c r="D10" i="12"/>
  <c r="E14" i="12" l="1"/>
  <c r="I16" i="6" s="1"/>
  <c r="I23" i="14"/>
  <c r="F11" i="12" s="1"/>
  <c r="D11" i="12"/>
  <c r="D14" i="12" s="1"/>
  <c r="H16" i="6" s="1"/>
  <c r="G14" i="12"/>
  <c r="K16" i="6" s="1"/>
  <c r="I9" i="14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F14" i="12" l="1"/>
  <c r="J16" i="6" s="1"/>
  <c r="C8" i="8"/>
  <c r="G22" i="11" l="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G23" i="10"/>
  <c r="E11" i="8" s="1"/>
  <c r="E23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F9" i="10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C15" i="8"/>
  <c r="E12" i="8"/>
  <c r="D12" i="8"/>
  <c r="F12" i="8" s="1"/>
  <c r="H23" i="9" l="1"/>
  <c r="F10" i="8" s="1"/>
  <c r="E15" i="8"/>
  <c r="I15" i="6" s="1"/>
  <c r="D10" i="8"/>
  <c r="D15" i="8" s="1"/>
  <c r="H15" i="6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23" i="10"/>
  <c r="F11" i="8" s="1"/>
  <c r="G15" i="8" l="1"/>
  <c r="K15" i="6" s="1"/>
  <c r="F15" i="8"/>
  <c r="J15" i="6" s="1"/>
  <c r="E12" i="2" l="1"/>
  <c r="F40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K40" i="6"/>
  <c r="H40" i="6"/>
  <c r="J45" i="6" s="1"/>
  <c r="G15" i="6"/>
  <c r="D4" i="6"/>
  <c r="E6" i="6" s="1"/>
  <c r="J44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I23" i="4"/>
  <c r="F11" i="2" s="1"/>
  <c r="G23" i="4"/>
  <c r="E23" i="4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D23" i="3"/>
  <c r="D10" i="2" s="1"/>
  <c r="D14" i="2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10" i="3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1" i="2"/>
  <c r="D11" i="2"/>
  <c r="E10" i="2"/>
  <c r="E14" i="2" s="1"/>
  <c r="I40" i="6" s="1"/>
  <c r="K45" i="6" l="1"/>
  <c r="G16" i="6"/>
  <c r="G40" i="6" s="1"/>
  <c r="E7" i="6" s="1"/>
  <c r="E8" i="6" s="1"/>
  <c r="K42" i="6" s="1"/>
  <c r="K43" i="6" s="1"/>
  <c r="G14" i="2"/>
  <c r="F14" i="2"/>
  <c r="J40" i="6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2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K4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7FDFD1D8-B64B-4E4D-BF83-08B666146A27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<sst xmlns="http://schemas.openxmlformats.org/spreadsheetml/2006/main" count="288" uniqueCount="103">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</sst>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horizontal="left" wrapText="1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40" fontId="14" fillId="0" borderId="0" xfId="5" applyNumberFormat="1" applyFont="1" applyBorder="1" applyAlignment="1">
      <alignment horizontal="center"/>
    </xf>
    <xf numFmtId="40" fontId="16" fillId="0" borderId="0" xfId="5" applyNumberFormat="1" applyFont="1" applyBorder="1" applyAlignment="1">
      <alignment horizontal="right"/>
    </xf>
    <xf numFmtId="164" fontId="6" fillId="0" borderId="0" xfId="4" applyNumberFormat="1" applyFont="1" applyBorder="1"/>
    <xf numFmtId="4" fontId="6" fillId="0" borderId="0" xfId="4" applyNumberFormat="1" applyFont="1" applyBorder="1"/>
    <xf numFmtId="0" fontId="17" fillId="0" borderId="0" xfId="4" applyFont="1" applyBorder="1"/>
    <xf numFmtId="4" fontId="3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6" fillId="0" borderId="0" xfId="4" applyNumberFormat="1" applyFont="1" applyFill="1" applyBorder="1" applyAlignment="1">
      <alignment horizontal="left"/>
    </xf>
    <xf numFmtId="1" fontId="6" fillId="0" borderId="0" xfId="4" applyNumberFormat="1" applyFont="1" applyAlignment="1">
      <alignment horizontal="center"/>
    </xf>
    <xf numFmtId="4" fontId="32" fillId="0" borderId="0" xfId="4" applyNumberFormat="1" applyFont="1"/>
    <xf numFmtId="44" fontId="22" fillId="0" borderId="0" xfId="0" applyNumberFormat="1" applyFont="1" applyFill="1"/>
    <xf numFmtId="44" fontId="22" fillId="0" borderId="0" xfId="0" applyNumberFormat="1" applyFont="1"/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496901</xdr:colOff>
      <xdr:row>22</xdr:row>
      <xdr:rowOff>86322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3A0CAC-7B20-41B1-8719-9D50C5C7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69701" cy="42773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18</xdr:col>
      <xdr:colOff>96795</xdr:colOff>
      <xdr:row>66</xdr:row>
      <xdr:rowOff>86854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7B8D4-682B-4486-95E0-6ADCE838F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72000"/>
          <a:ext cx="11069595" cy="8087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116698</xdr:colOff>
      <xdr:row>110</xdr:row>
      <xdr:rowOff>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7F7A5-3CB6-43BC-996A-A3D1BB98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144500"/>
          <a:ext cx="17185498" cy="7811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D880-2FCF-4A2E-B2E6-6354402EAA1F}">
  <sheetPr>
    <tabColor rgb="FF0070C0"/>
  </sheetPr>
  <dimension ref="A1"/>
  <sheetViews>
    <sheetView topLeftCell="A61" workbookViewId="0">
      <selection activeCell="A70" sqref="A7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topLeftCell="A4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3" width="11.42578125" style="105" customWidth="1"/>
    <col min="14" max="14" width="1.5703125" style="105" customWidth="1"/>
    <col min="15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5100000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264500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70</v>
      </c>
      <c r="C15" s="141" t="s">
        <v>71</v>
      </c>
      <c r="D15" s="134" t="s">
        <v>72</v>
      </c>
      <c r="E15" s="142">
        <v>500000</v>
      </c>
      <c r="F15" s="134">
        <v>0</v>
      </c>
      <c r="G15" s="142">
        <f t="shared" ref="G15:G37" si="0">E15+F15</f>
        <v>500000</v>
      </c>
      <c r="H15" s="134">
        <f>'RECAP #9436.00'!D15</f>
        <v>110787.17</v>
      </c>
      <c r="I15" s="134">
        <f>'RECAP #9436.00'!E15</f>
        <v>4121.62</v>
      </c>
      <c r="J15" s="134">
        <f>'RECAP #9436.00'!F15</f>
        <v>106665.55</v>
      </c>
      <c r="K15" s="134">
        <f>'RECAP #9436.00'!G15</f>
        <v>389212.83</v>
      </c>
      <c r="L15" s="137"/>
      <c r="M15" s="137"/>
      <c r="N15" s="208">
        <f>'#9436.00 PM TIME'!I23</f>
        <v>14725.84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#9440.00'!D14</f>
        <v>75000</v>
      </c>
      <c r="I16" s="134">
        <f>'RECAP #9440.00'!E14</f>
        <v>439.61</v>
      </c>
      <c r="J16" s="134">
        <f>'RECAP #9440.00'!F14</f>
        <v>74560.39</v>
      </c>
      <c r="K16" s="134">
        <f>'RECAP #9440.00'!G14</f>
        <v>4525000</v>
      </c>
      <c r="L16" s="137"/>
      <c r="M16" s="137"/>
      <c r="N16" s="208">
        <f>'#9440.00 PM TIME'!I23</f>
        <v>74560.39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5100000</v>
      </c>
      <c r="F40" s="161">
        <f t="shared" ref="F40:K40" si="1">SUM(F13:F39)</f>
        <v>0</v>
      </c>
      <c r="G40" s="161">
        <f t="shared" si="1"/>
        <v>5100000</v>
      </c>
      <c r="H40" s="161">
        <f t="shared" si="1"/>
        <v>185787.16999999998</v>
      </c>
      <c r="I40" s="161">
        <f t="shared" si="1"/>
        <v>4561.2299999999996</v>
      </c>
      <c r="J40" s="161">
        <f t="shared" si="1"/>
        <v>181225.94</v>
      </c>
      <c r="K40" s="161">
        <f t="shared" si="1"/>
        <v>4914212.83</v>
      </c>
      <c r="L40" s="105"/>
      <c r="M40" s="105"/>
      <c r="N40" s="209">
        <f>SUM(N15:N16)</f>
        <v>89286.23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264500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5178712.83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-185787.16999999998</v>
      </c>
      <c r="K45" s="175">
        <f>SUM(J44:J45)</f>
        <v>5178712.83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2FE1E-B0CD-4A32-98D2-09E6E2130D72}">
  <sheetPr>
    <pageSetUpPr fitToPage="1"/>
  </sheetPr>
  <dimension ref="A1:H25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71</v>
      </c>
      <c r="C1" s="3"/>
    </row>
    <row r="2" spans="1:8" ht="15.75" x14ac:dyDescent="0.25">
      <c r="B2" s="6" t="s">
        <v>73</v>
      </c>
    </row>
    <row r="3" spans="1:8" ht="15.75" x14ac:dyDescent="0.25">
      <c r="B3" s="7" t="s">
        <v>74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85</v>
      </c>
      <c r="C10" s="26"/>
      <c r="D10" s="24">
        <f>'#9436.00 DCI Group'!D23</f>
        <v>19937.169999999998</v>
      </c>
      <c r="E10" s="24">
        <f>'#9436.00 DCI Group'!F23</f>
        <v>2847.46</v>
      </c>
      <c r="F10" s="24">
        <f>'#9436.00 DCI Group'!H23</f>
        <v>17089.71</v>
      </c>
      <c r="G10" s="25"/>
      <c r="H10" s="17"/>
    </row>
    <row r="11" spans="1:8" x14ac:dyDescent="0.2">
      <c r="B11" s="5" t="s">
        <v>14</v>
      </c>
      <c r="C11" s="26"/>
      <c r="D11" s="24">
        <f>'#9436.00 PM TIME'!E23</f>
        <v>16000</v>
      </c>
      <c r="E11" s="24">
        <f>'#9436.00 PM TIME'!G23</f>
        <v>1274.1600000000001</v>
      </c>
      <c r="F11" s="24">
        <f>'#9436.00 PM TIME'!I23</f>
        <v>14725.84</v>
      </c>
      <c r="G11" s="25"/>
      <c r="H11" s="17"/>
    </row>
    <row r="12" spans="1:8" x14ac:dyDescent="0.2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">
      <c r="B13" s="5" t="s">
        <v>93</v>
      </c>
      <c r="C13" s="27"/>
      <c r="D13" s="28">
        <f>'#9436.00 OPN Architects'!D23</f>
        <v>74850</v>
      </c>
      <c r="E13" s="28">
        <f>'#9436.00 OPN Architects'!F23</f>
        <v>0</v>
      </c>
      <c r="F13" s="24">
        <f>'#9436.00 OPN Architects'!H23</f>
        <v>74850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500000</v>
      </c>
      <c r="D15" s="32">
        <f>SUM(D8:D14)</f>
        <v>110787.17</v>
      </c>
      <c r="E15" s="32">
        <f>SUM(E8:E14)</f>
        <v>4121.62</v>
      </c>
      <c r="F15" s="32">
        <f>SUM(D15-E15)</f>
        <v>106665.55</v>
      </c>
      <c r="G15" s="32">
        <f>C8-D15</f>
        <v>389212.83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60A1-6E4D-4B96-80DE-C1326FD0D3F3}">
  <sheetPr>
    <pageSetUpPr fitToPage="1"/>
  </sheetPr>
  <dimension ref="A1:J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75" x14ac:dyDescent="0.25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">
      <c r="A11" s="59"/>
      <c r="B11" s="60"/>
      <c r="C11" s="61"/>
      <c r="D11" s="63"/>
      <c r="E11" s="63">
        <f t="shared" si="0"/>
        <v>19937.169999999998</v>
      </c>
      <c r="F11" s="67"/>
      <c r="G11" s="64">
        <f t="shared" si="1"/>
        <v>2847.46</v>
      </c>
      <c r="H11" s="64">
        <f t="shared" si="2"/>
        <v>17089.71</v>
      </c>
    </row>
    <row r="12" spans="1:9" x14ac:dyDescent="0.2">
      <c r="A12" s="59"/>
      <c r="B12" s="60"/>
      <c r="C12" s="61"/>
      <c r="D12" s="63"/>
      <c r="E12" s="63">
        <f t="shared" si="0"/>
        <v>19937.169999999998</v>
      </c>
      <c r="F12" s="67"/>
      <c r="G12" s="64">
        <f t="shared" si="1"/>
        <v>2847.46</v>
      </c>
      <c r="H12" s="64">
        <f t="shared" si="2"/>
        <v>17089.71</v>
      </c>
    </row>
    <row r="13" spans="1:9" x14ac:dyDescent="0.2">
      <c r="A13" s="59"/>
      <c r="B13" s="60"/>
      <c r="C13" s="61"/>
      <c r="D13" s="63"/>
      <c r="E13" s="63">
        <f t="shared" si="0"/>
        <v>19937.169999999998</v>
      </c>
      <c r="F13" s="67"/>
      <c r="G13" s="64">
        <f t="shared" si="1"/>
        <v>2847.46</v>
      </c>
      <c r="H13" s="64">
        <f t="shared" si="2"/>
        <v>17089.71</v>
      </c>
    </row>
    <row r="14" spans="1:9" x14ac:dyDescent="0.2">
      <c r="A14" s="59"/>
      <c r="B14" s="60"/>
      <c r="C14" s="61"/>
      <c r="D14" s="63"/>
      <c r="E14" s="63">
        <f t="shared" si="0"/>
        <v>19937.169999999998</v>
      </c>
      <c r="F14" s="64"/>
      <c r="G14" s="64">
        <f t="shared" si="1"/>
        <v>2847.46</v>
      </c>
      <c r="H14" s="64">
        <f t="shared" si="2"/>
        <v>17089.71</v>
      </c>
    </row>
    <row r="15" spans="1:9" x14ac:dyDescent="0.2">
      <c r="A15" s="59"/>
      <c r="B15" s="60"/>
      <c r="C15" s="61"/>
      <c r="D15" s="63"/>
      <c r="E15" s="63">
        <f t="shared" si="0"/>
        <v>19937.169999999998</v>
      </c>
      <c r="F15" s="67"/>
      <c r="G15" s="64">
        <f t="shared" si="1"/>
        <v>2847.46</v>
      </c>
      <c r="H15" s="64">
        <f t="shared" si="2"/>
        <v>17089.71</v>
      </c>
    </row>
    <row r="16" spans="1:9" x14ac:dyDescent="0.2">
      <c r="A16" s="59"/>
      <c r="B16" s="60"/>
      <c r="C16" s="61"/>
      <c r="D16" s="63"/>
      <c r="E16" s="63">
        <f t="shared" si="0"/>
        <v>19937.169999999998</v>
      </c>
      <c r="F16" s="67"/>
      <c r="G16" s="64">
        <f t="shared" si="1"/>
        <v>2847.46</v>
      </c>
      <c r="H16" s="64">
        <f t="shared" si="2"/>
        <v>17089.71</v>
      </c>
    </row>
    <row r="17" spans="1:10" x14ac:dyDescent="0.2">
      <c r="A17" s="59"/>
      <c r="B17" s="60"/>
      <c r="C17" s="61"/>
      <c r="D17" s="63"/>
      <c r="E17" s="63">
        <f t="shared" si="0"/>
        <v>19937.169999999998</v>
      </c>
      <c r="F17" s="67"/>
      <c r="G17" s="64">
        <f t="shared" si="1"/>
        <v>2847.46</v>
      </c>
      <c r="H17" s="64">
        <f t="shared" si="2"/>
        <v>17089.71</v>
      </c>
    </row>
    <row r="18" spans="1:10" x14ac:dyDescent="0.2">
      <c r="A18" s="59"/>
      <c r="B18" s="60"/>
      <c r="C18" s="61"/>
      <c r="D18" s="63"/>
      <c r="E18" s="63">
        <f t="shared" si="0"/>
        <v>19937.169999999998</v>
      </c>
      <c r="F18" s="67"/>
      <c r="G18" s="64">
        <f t="shared" si="1"/>
        <v>2847.46</v>
      </c>
      <c r="H18" s="64">
        <f t="shared" si="2"/>
        <v>17089.71</v>
      </c>
    </row>
    <row r="19" spans="1:10" x14ac:dyDescent="0.2">
      <c r="A19" s="59"/>
      <c r="B19" s="60"/>
      <c r="C19" s="61"/>
      <c r="D19" s="63"/>
      <c r="E19" s="63">
        <f t="shared" si="0"/>
        <v>19937.169999999998</v>
      </c>
      <c r="F19" s="64"/>
      <c r="G19" s="64">
        <f t="shared" si="1"/>
        <v>2847.46</v>
      </c>
      <c r="H19" s="64">
        <f t="shared" si="2"/>
        <v>17089.71</v>
      </c>
    </row>
    <row r="20" spans="1:10" x14ac:dyDescent="0.2">
      <c r="A20" s="59"/>
      <c r="B20" s="60"/>
      <c r="C20" s="61"/>
      <c r="D20" s="63"/>
      <c r="E20" s="63">
        <f t="shared" si="0"/>
        <v>19937.169999999998</v>
      </c>
      <c r="F20" s="64"/>
      <c r="G20" s="64">
        <f t="shared" si="1"/>
        <v>2847.46</v>
      </c>
      <c r="H20" s="64">
        <f t="shared" si="2"/>
        <v>17089.71</v>
      </c>
    </row>
    <row r="21" spans="1:10" x14ac:dyDescent="0.2">
      <c r="A21" s="59"/>
      <c r="B21" s="60"/>
      <c r="C21" s="68"/>
      <c r="D21" s="63"/>
      <c r="E21" s="63">
        <f t="shared" si="0"/>
        <v>19937.169999999998</v>
      </c>
      <c r="F21" s="64"/>
      <c r="G21" s="64">
        <f t="shared" si="1"/>
        <v>2847.46</v>
      </c>
      <c r="H21" s="64">
        <f t="shared" si="2"/>
        <v>17089.71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19937.169999999998</v>
      </c>
      <c r="E23" s="72"/>
      <c r="F23" s="72">
        <f>SUM(F9:F22)</f>
        <v>2847.46</v>
      </c>
      <c r="G23" s="72"/>
      <c r="H23" s="72">
        <f>D23-F23</f>
        <v>17089.71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A48A-45D6-4D46-B1C3-CB61C50C10DD}">
  <sheetPr>
    <pageSetUpPr fitToPage="1"/>
  </sheetPr>
  <dimension ref="A1:J627"/>
  <sheetViews>
    <sheetView zoomScaleNormal="100" workbookViewId="0">
      <selection activeCell="F31" sqref="F31"/>
    </sheetView>
  </sheetViews>
  <sheetFormatPr defaultColWidth="11.42578125" defaultRowHeight="12.75" x14ac:dyDescent="0.2"/>
  <cols>
    <col min="1" max="1" width="25" style="76" customWidth="1"/>
    <col min="2" max="3" width="9.42578125" style="77" customWidth="1"/>
    <col min="4" max="4" width="35.855468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75" x14ac:dyDescent="0.25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16000</v>
      </c>
      <c r="G10" s="207">
        <f>94.4+34.36</f>
        <v>128.76</v>
      </c>
      <c r="H10" s="64">
        <f t="shared" ref="H10:H21" si="1">H9+G10</f>
        <v>128.76</v>
      </c>
      <c r="I10" s="64">
        <f t="shared" ref="I10:I21" si="2">I9-G10+E10</f>
        <v>15871.24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">
      <c r="A12" s="85"/>
      <c r="B12" s="60"/>
      <c r="C12" s="60"/>
      <c r="D12" s="83"/>
      <c r="E12" s="63"/>
      <c r="F12" s="63">
        <f t="shared" si="0"/>
        <v>16000</v>
      </c>
      <c r="G12" s="67"/>
      <c r="H12" s="64">
        <f t="shared" si="1"/>
        <v>1274.1600000000001</v>
      </c>
      <c r="I12" s="64">
        <f t="shared" si="2"/>
        <v>14725.84</v>
      </c>
    </row>
    <row r="13" spans="1:10" x14ac:dyDescent="0.2">
      <c r="A13" s="85"/>
      <c r="B13" s="60"/>
      <c r="C13" s="60"/>
      <c r="D13" s="83"/>
      <c r="E13" s="63"/>
      <c r="F13" s="63">
        <f t="shared" si="0"/>
        <v>16000</v>
      </c>
      <c r="G13" s="67"/>
      <c r="H13" s="64">
        <f t="shared" si="1"/>
        <v>1274.1600000000001</v>
      </c>
      <c r="I13" s="64">
        <f t="shared" si="2"/>
        <v>14725.84</v>
      </c>
    </row>
    <row r="14" spans="1:10" x14ac:dyDescent="0.2">
      <c r="A14" s="85"/>
      <c r="B14" s="60"/>
      <c r="C14" s="60"/>
      <c r="D14" s="83"/>
      <c r="E14" s="63"/>
      <c r="F14" s="63">
        <f t="shared" si="0"/>
        <v>16000</v>
      </c>
      <c r="G14" s="64"/>
      <c r="H14" s="64">
        <f t="shared" si="1"/>
        <v>1274.1600000000001</v>
      </c>
      <c r="I14" s="64">
        <f t="shared" si="2"/>
        <v>14725.84</v>
      </c>
    </row>
    <row r="15" spans="1:10" x14ac:dyDescent="0.2">
      <c r="A15" s="85"/>
      <c r="B15" s="60"/>
      <c r="C15" s="60"/>
      <c r="D15" s="83"/>
      <c r="E15" s="63"/>
      <c r="F15" s="63">
        <f t="shared" si="0"/>
        <v>16000</v>
      </c>
      <c r="G15" s="67"/>
      <c r="H15" s="64">
        <f t="shared" si="1"/>
        <v>1274.1600000000001</v>
      </c>
      <c r="I15" s="64">
        <f t="shared" si="2"/>
        <v>14725.84</v>
      </c>
    </row>
    <row r="16" spans="1:10" x14ac:dyDescent="0.2">
      <c r="A16" s="85"/>
      <c r="B16" s="60"/>
      <c r="C16" s="60"/>
      <c r="D16" s="83"/>
      <c r="E16" s="63"/>
      <c r="F16" s="63">
        <f t="shared" si="0"/>
        <v>16000</v>
      </c>
      <c r="G16" s="67"/>
      <c r="H16" s="64">
        <f t="shared" si="1"/>
        <v>1274.1600000000001</v>
      </c>
      <c r="I16" s="64">
        <f t="shared" si="2"/>
        <v>14725.84</v>
      </c>
    </row>
    <row r="17" spans="1:9" x14ac:dyDescent="0.2">
      <c r="A17" s="85"/>
      <c r="B17" s="60"/>
      <c r="C17" s="60"/>
      <c r="D17" s="83"/>
      <c r="E17" s="63"/>
      <c r="F17" s="63">
        <f t="shared" si="0"/>
        <v>16000</v>
      </c>
      <c r="G17" s="67"/>
      <c r="H17" s="64">
        <f t="shared" si="1"/>
        <v>1274.1600000000001</v>
      </c>
      <c r="I17" s="64">
        <f t="shared" si="2"/>
        <v>14725.84</v>
      </c>
    </row>
    <row r="18" spans="1:9" x14ac:dyDescent="0.2">
      <c r="A18" s="85"/>
      <c r="B18" s="60"/>
      <c r="C18" s="60"/>
      <c r="D18" s="83"/>
      <c r="E18" s="63"/>
      <c r="F18" s="63">
        <f t="shared" si="0"/>
        <v>16000</v>
      </c>
      <c r="G18" s="67"/>
      <c r="H18" s="64">
        <f t="shared" si="1"/>
        <v>1274.1600000000001</v>
      </c>
      <c r="I18" s="64">
        <f t="shared" si="2"/>
        <v>14725.84</v>
      </c>
    </row>
    <row r="19" spans="1:9" x14ac:dyDescent="0.2">
      <c r="A19" s="82"/>
      <c r="B19" s="60"/>
      <c r="C19" s="60"/>
      <c r="D19" s="83"/>
      <c r="E19" s="63"/>
      <c r="F19" s="63">
        <f t="shared" si="0"/>
        <v>16000</v>
      </c>
      <c r="G19" s="64"/>
      <c r="H19" s="64">
        <f t="shared" si="1"/>
        <v>1274.1600000000001</v>
      </c>
      <c r="I19" s="64">
        <f t="shared" si="2"/>
        <v>14725.84</v>
      </c>
    </row>
    <row r="20" spans="1:9" x14ac:dyDescent="0.2">
      <c r="A20" s="82"/>
      <c r="B20" s="60"/>
      <c r="C20" s="60"/>
      <c r="D20" s="83"/>
      <c r="E20" s="63"/>
      <c r="F20" s="63">
        <f t="shared" si="0"/>
        <v>16000</v>
      </c>
      <c r="G20" s="64"/>
      <c r="H20" s="64">
        <f t="shared" si="1"/>
        <v>1274.1600000000001</v>
      </c>
      <c r="I20" s="64">
        <f t="shared" si="2"/>
        <v>14725.84</v>
      </c>
    </row>
    <row r="21" spans="1:9" x14ac:dyDescent="0.2">
      <c r="A21" s="82"/>
      <c r="B21" s="60"/>
      <c r="C21" s="60"/>
      <c r="D21" s="86"/>
      <c r="E21" s="63"/>
      <c r="F21" s="63">
        <f t="shared" si="0"/>
        <v>16000</v>
      </c>
      <c r="G21" s="64"/>
      <c r="H21" s="64">
        <f t="shared" si="1"/>
        <v>1274.1600000000001</v>
      </c>
      <c r="I21" s="64">
        <f t="shared" si="2"/>
        <v>14725.84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16000</v>
      </c>
      <c r="F23" s="72"/>
      <c r="G23" s="72">
        <f>SUM(G9:G22)</f>
        <v>1274.1600000000001</v>
      </c>
      <c r="H23" s="72"/>
      <c r="I23" s="72">
        <f>E23-G23</f>
        <v>14725.84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F59B-B6CA-443F-A6C7-637FC2B5B636}">
  <sheetPr>
    <tabColor indexed="30"/>
    <pageSetUpPr fitToPage="1"/>
  </sheetPr>
  <dimension ref="A1:AD41"/>
  <sheetViews>
    <sheetView zoomScaleNormal="100" workbookViewId="0">
      <selection activeCell="G31" sqref="G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F639-7E8A-49A4-A768-0C129AFC6AD0}">
  <sheetPr>
    <pageSetUpPr fitToPage="1"/>
  </sheetPr>
  <dimension ref="A1:J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42578125" style="65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75" x14ac:dyDescent="0.25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75" x14ac:dyDescent="0.25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75" x14ac:dyDescent="0.25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">
      <c r="A10" s="59"/>
      <c r="B10" s="66"/>
      <c r="C10" s="61"/>
      <c r="D10" s="63"/>
      <c r="E10" s="63">
        <f t="shared" ref="E10:E21" si="0">E9+D10</f>
        <v>74850</v>
      </c>
      <c r="F10" s="67"/>
      <c r="G10" s="64">
        <f t="shared" ref="G10:G21" si="1">G9+F10</f>
        <v>0</v>
      </c>
      <c r="H10" s="64">
        <f t="shared" ref="H10:H21" si="2">H9-F10+D10</f>
        <v>74850</v>
      </c>
    </row>
    <row r="11" spans="1:9" x14ac:dyDescent="0.2">
      <c r="A11" s="59"/>
      <c r="B11" s="60"/>
      <c r="C11" s="61"/>
      <c r="D11" s="63"/>
      <c r="E11" s="63">
        <f t="shared" si="0"/>
        <v>74850</v>
      </c>
      <c r="F11" s="67"/>
      <c r="G11" s="64">
        <f t="shared" si="1"/>
        <v>0</v>
      </c>
      <c r="H11" s="64">
        <f t="shared" si="2"/>
        <v>74850</v>
      </c>
    </row>
    <row r="12" spans="1:9" x14ac:dyDescent="0.2">
      <c r="A12" s="59"/>
      <c r="B12" s="60"/>
      <c r="C12" s="61"/>
      <c r="D12" s="63"/>
      <c r="E12" s="63">
        <f t="shared" si="0"/>
        <v>74850</v>
      </c>
      <c r="F12" s="67"/>
      <c r="G12" s="64">
        <f t="shared" si="1"/>
        <v>0</v>
      </c>
      <c r="H12" s="64">
        <f t="shared" si="2"/>
        <v>74850</v>
      </c>
    </row>
    <row r="13" spans="1:9" x14ac:dyDescent="0.2">
      <c r="A13" s="59"/>
      <c r="B13" s="60"/>
      <c r="C13" s="61"/>
      <c r="D13" s="63"/>
      <c r="E13" s="63">
        <f t="shared" si="0"/>
        <v>74850</v>
      </c>
      <c r="F13" s="67"/>
      <c r="G13" s="64">
        <f t="shared" si="1"/>
        <v>0</v>
      </c>
      <c r="H13" s="64">
        <f t="shared" si="2"/>
        <v>74850</v>
      </c>
    </row>
    <row r="14" spans="1:9" x14ac:dyDescent="0.2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0</v>
      </c>
      <c r="H14" s="64">
        <f t="shared" si="2"/>
        <v>74850</v>
      </c>
    </row>
    <row r="15" spans="1:9" x14ac:dyDescent="0.2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0</v>
      </c>
      <c r="H15" s="64">
        <f t="shared" si="2"/>
        <v>74850</v>
      </c>
    </row>
    <row r="16" spans="1:9" x14ac:dyDescent="0.2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0</v>
      </c>
      <c r="H16" s="64">
        <f t="shared" si="2"/>
        <v>74850</v>
      </c>
    </row>
    <row r="17" spans="1:10" x14ac:dyDescent="0.2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0</v>
      </c>
      <c r="H17" s="64">
        <f t="shared" si="2"/>
        <v>74850</v>
      </c>
    </row>
    <row r="18" spans="1:10" x14ac:dyDescent="0.2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0</v>
      </c>
      <c r="H18" s="64">
        <f t="shared" si="2"/>
        <v>74850</v>
      </c>
    </row>
    <row r="19" spans="1:10" x14ac:dyDescent="0.2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0</v>
      </c>
      <c r="H19" s="64">
        <f t="shared" si="2"/>
        <v>74850</v>
      </c>
    </row>
    <row r="20" spans="1:10" x14ac:dyDescent="0.2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0</v>
      </c>
      <c r="H20" s="64">
        <f t="shared" si="2"/>
        <v>74850</v>
      </c>
    </row>
    <row r="21" spans="1:10" x14ac:dyDescent="0.2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0</v>
      </c>
      <c r="H21" s="64">
        <f t="shared" si="2"/>
        <v>74850</v>
      </c>
    </row>
    <row r="22" spans="1:10" x14ac:dyDescent="0.2">
      <c r="A22" s="59"/>
      <c r="B22" s="61"/>
      <c r="C22" s="69"/>
      <c r="D22" s="64"/>
      <c r="E22" s="64"/>
      <c r="F22" s="64"/>
      <c r="G22" s="64"/>
      <c r="H22" s="64"/>
    </row>
    <row r="23" spans="1:10" ht="13.5" thickBot="1" x14ac:dyDescent="0.25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0</v>
      </c>
      <c r="G23" s="72"/>
      <c r="H23" s="72">
        <f>D23-F23</f>
        <v>74850</v>
      </c>
    </row>
    <row r="24" spans="1:10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10" x14ac:dyDescent="0.2">
      <c r="A25" s="73"/>
      <c r="B25" s="61"/>
      <c r="C25" s="69"/>
      <c r="D25" s="64"/>
      <c r="E25" s="64"/>
      <c r="F25" s="64"/>
      <c r="G25" s="64"/>
      <c r="H25" s="64"/>
    </row>
    <row r="26" spans="1:10" x14ac:dyDescent="0.2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">
      <c r="A30" s="73"/>
      <c r="B30" s="61"/>
      <c r="C30" s="69"/>
      <c r="D30" s="64"/>
      <c r="E30" s="64"/>
      <c r="F30" s="64"/>
      <c r="G30" s="64"/>
      <c r="H30" s="64"/>
    </row>
    <row r="31" spans="1:10" x14ac:dyDescent="0.2">
      <c r="A31" s="73"/>
      <c r="B31" s="61"/>
      <c r="C31" s="69"/>
      <c r="D31" s="64"/>
      <c r="E31" s="64"/>
      <c r="F31" s="64"/>
      <c r="G31" s="64"/>
      <c r="H31" s="64"/>
    </row>
    <row r="32" spans="1:10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6A8B-D83D-4303-9330-609D40FCC7B9}">
  <sheetPr>
    <pageSetUpPr fitToPage="1"/>
  </sheetPr>
  <dimension ref="A1:H24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79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76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'#9440.00 Vendor A'!D23</f>
        <v>0</v>
      </c>
      <c r="E10" s="24">
        <f>'#9440.00 Vendor A'!F23</f>
        <v>0</v>
      </c>
      <c r="F10" s="24">
        <f>'#9440.00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'#9440.00 PM TIME'!E23</f>
        <v>75000</v>
      </c>
      <c r="E11" s="24">
        <f>'#9440.00 PM TIME'!G23</f>
        <v>439.61</v>
      </c>
      <c r="F11" s="24">
        <f>'#9440.00 PM TIME'!I23</f>
        <v>74560.39</v>
      </c>
      <c r="G11" s="25"/>
      <c r="H11" s="17"/>
    </row>
    <row r="12" spans="1:8" x14ac:dyDescent="0.2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4600000</v>
      </c>
      <c r="D14" s="32">
        <f>SUM(D8:D13)</f>
        <v>75000</v>
      </c>
      <c r="E14" s="32">
        <f>SUM(E8:E13)</f>
        <v>439.61</v>
      </c>
      <c r="F14" s="32">
        <f>SUM(D14-E14)</f>
        <v>74560.39</v>
      </c>
      <c r="G14" s="32">
        <f>C8-D14</f>
        <v>4525000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A6ED-5953-4F6E-BDC8-9DEEA9254FCF}">
  <sheetPr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#9440.00'!B6</f>
        <v>Project Manager - Brad T.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3631-6042-4BB9-93F6-21702FA09648}">
  <sheetPr>
    <pageSetUpPr fitToPage="1"/>
  </sheetPr>
  <dimension ref="A1:J627"/>
  <sheetViews>
    <sheetView zoomScaleNormal="100" workbookViewId="0">
      <selection activeCell="L15" sqref="L1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4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75" x14ac:dyDescent="0.25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75000</v>
      </c>
      <c r="G10" s="207">
        <f>32.59+11.92</f>
        <v>44.510000000000005</v>
      </c>
      <c r="H10" s="64">
        <f t="shared" ref="H10:H21" si="1">H9+G10</f>
        <v>44.510000000000005</v>
      </c>
      <c r="I10" s="64">
        <f t="shared" ref="I10:I21" si="2">I9-G10+E10</f>
        <v>74955.490000000005</v>
      </c>
    </row>
    <row r="11" spans="1:10" x14ac:dyDescent="0.2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">
      <c r="A12" s="85"/>
      <c r="B12" s="60"/>
      <c r="C12" s="60"/>
      <c r="D12" s="83"/>
      <c r="E12" s="63"/>
      <c r="F12" s="63">
        <f t="shared" si="0"/>
        <v>75000</v>
      </c>
      <c r="G12" s="67"/>
      <c r="H12" s="64">
        <f t="shared" si="1"/>
        <v>439.61</v>
      </c>
      <c r="I12" s="64">
        <f t="shared" si="2"/>
        <v>74560.39</v>
      </c>
    </row>
    <row r="13" spans="1:10" x14ac:dyDescent="0.2">
      <c r="A13" s="85"/>
      <c r="B13" s="60"/>
      <c r="C13" s="60"/>
      <c r="D13" s="83"/>
      <c r="E13" s="63"/>
      <c r="F13" s="63">
        <f t="shared" si="0"/>
        <v>75000</v>
      </c>
      <c r="G13" s="67"/>
      <c r="H13" s="64">
        <f t="shared" si="1"/>
        <v>439.61</v>
      </c>
      <c r="I13" s="64">
        <f t="shared" si="2"/>
        <v>74560.39</v>
      </c>
    </row>
    <row r="14" spans="1:10" x14ac:dyDescent="0.2">
      <c r="A14" s="85"/>
      <c r="B14" s="60"/>
      <c r="C14" s="60"/>
      <c r="D14" s="83"/>
      <c r="E14" s="63"/>
      <c r="F14" s="63">
        <f t="shared" si="0"/>
        <v>75000</v>
      </c>
      <c r="G14" s="64"/>
      <c r="H14" s="64">
        <f t="shared" si="1"/>
        <v>439.61</v>
      </c>
      <c r="I14" s="64">
        <f t="shared" si="2"/>
        <v>74560.39</v>
      </c>
    </row>
    <row r="15" spans="1:10" x14ac:dyDescent="0.2">
      <c r="A15" s="85"/>
      <c r="B15" s="60"/>
      <c r="C15" s="60"/>
      <c r="D15" s="83"/>
      <c r="E15" s="63"/>
      <c r="F15" s="63">
        <f t="shared" si="0"/>
        <v>75000</v>
      </c>
      <c r="G15" s="67"/>
      <c r="H15" s="64">
        <f t="shared" si="1"/>
        <v>439.61</v>
      </c>
      <c r="I15" s="64">
        <f t="shared" si="2"/>
        <v>74560.39</v>
      </c>
    </row>
    <row r="16" spans="1:10" x14ac:dyDescent="0.2">
      <c r="A16" s="85"/>
      <c r="B16" s="60"/>
      <c r="C16" s="60"/>
      <c r="D16" s="83"/>
      <c r="E16" s="63"/>
      <c r="F16" s="63">
        <f t="shared" si="0"/>
        <v>75000</v>
      </c>
      <c r="G16" s="67"/>
      <c r="H16" s="64">
        <f t="shared" si="1"/>
        <v>439.61</v>
      </c>
      <c r="I16" s="64">
        <f t="shared" si="2"/>
        <v>74560.39</v>
      </c>
    </row>
    <row r="17" spans="1:9" x14ac:dyDescent="0.2">
      <c r="A17" s="85"/>
      <c r="B17" s="60"/>
      <c r="C17" s="60"/>
      <c r="D17" s="83"/>
      <c r="E17" s="63"/>
      <c r="F17" s="63">
        <f t="shared" si="0"/>
        <v>75000</v>
      </c>
      <c r="G17" s="67"/>
      <c r="H17" s="64">
        <f t="shared" si="1"/>
        <v>439.61</v>
      </c>
      <c r="I17" s="64">
        <f t="shared" si="2"/>
        <v>74560.39</v>
      </c>
    </row>
    <row r="18" spans="1:9" x14ac:dyDescent="0.2">
      <c r="A18" s="85"/>
      <c r="B18" s="60"/>
      <c r="C18" s="60"/>
      <c r="D18" s="83"/>
      <c r="E18" s="63"/>
      <c r="F18" s="63">
        <f t="shared" si="0"/>
        <v>75000</v>
      </c>
      <c r="G18" s="67"/>
      <c r="H18" s="64">
        <f t="shared" si="1"/>
        <v>439.61</v>
      </c>
      <c r="I18" s="64">
        <f t="shared" si="2"/>
        <v>74560.39</v>
      </c>
    </row>
    <row r="19" spans="1:9" x14ac:dyDescent="0.2">
      <c r="A19" s="82"/>
      <c r="B19" s="60"/>
      <c r="C19" s="60"/>
      <c r="D19" s="83"/>
      <c r="E19" s="63"/>
      <c r="F19" s="63">
        <f t="shared" si="0"/>
        <v>75000</v>
      </c>
      <c r="G19" s="64"/>
      <c r="H19" s="64">
        <f t="shared" si="1"/>
        <v>439.61</v>
      </c>
      <c r="I19" s="64">
        <f t="shared" si="2"/>
        <v>74560.39</v>
      </c>
    </row>
    <row r="20" spans="1:9" x14ac:dyDescent="0.2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439.61</v>
      </c>
      <c r="I20" s="64">
        <f t="shared" si="2"/>
        <v>74560.39</v>
      </c>
    </row>
    <row r="21" spans="1:9" x14ac:dyDescent="0.2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439.61</v>
      </c>
      <c r="I21" s="64">
        <f t="shared" si="2"/>
        <v>74560.39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439.61</v>
      </c>
      <c r="H23" s="72"/>
      <c r="I23" s="72">
        <f>E23-G23</f>
        <v>74560.39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6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27EE-5368-4AAF-A27B-F0E52C99C0C6}">
  <sheetPr>
    <tabColor indexed="30"/>
    <pageSetUpPr fitToPage="1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RECAP #9440.00</vt:lpstr>
      <vt:lpstr>#9440.00 Vendor A</vt:lpstr>
      <vt:lpstr>#9440.00 PM TIME</vt:lpstr>
      <vt:lpstr>#9440.00 Misc 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2024-10-31T19:30:16Z</cp:lastPrinted>
  <dcterms:created xsi:type="dcterms:W3CDTF">2015-06-05T18:17:20Z</dcterms:created>
  <dcterms:modified xsi:type="dcterms:W3CDTF">2024-10-31T19:30:23Z</dcterms:modified>
</cp:coreProperties>
</file>