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5 0017-0001 Capitol Stairs\"/>
    </mc:Choice>
  </mc:AlternateContent>
  <xr:revisionPtr revIDLastSave="0" documentId="13_ncr:1_{BF9AEEE0-DF7E-4EBD-B2B0-C350BC32FC18}" xr6:coauthVersionLast="47" xr6:coauthVersionMax="47" xr10:uidLastSave="{00000000-0000-0000-0000-000000000000}"/>
  <bookViews>
    <workbookView xWindow="-28920" yWindow="-120" windowWidth="29040" windowHeight="15720" tabRatio="927" firstSheet="1" activeTab="1" xr2:uid="{00000000-000D-0000-FFFF-FFFF00000000}"/>
  </bookViews>
  <sheets>
    <sheet name="Language" sheetId="7" r:id="rId1"/>
    <sheet name="FINANCIAL" sheetId="6" r:id="rId2"/>
    <sheet name="RECAP #9420.00" sheetId="8" r:id="rId3"/>
    <sheet name="#9420.00 Neumann Brothers" sheetId="9" r:id="rId4"/>
    <sheet name="#9420.00 PM TIME" sheetId="10" r:id="rId5"/>
    <sheet name="#9420.00 Misc" sheetId="11" r:id="rId6"/>
    <sheet name="#9420.00 Samuels Group" sheetId="12" r:id="rId7"/>
    <sheet name="#9420.00 Neumann Brothers (2)" sheetId="13" r:id="rId8"/>
    <sheet name="#9420.00 MTS Contracting" sheetId="14" r:id="rId9"/>
    <sheet name="#9420.00 MTS Contracting (2)" sheetId="15" r:id="rId10"/>
    <sheet name="#9420.00 Samuels Group (2)" sheetId="16" r:id="rId11"/>
    <sheet name="#9420.00 OPN Architects" sheetId="17" r:id="rId12"/>
    <sheet name="#9420.00 MTS Contracting (3)" sheetId="19" r:id="rId13"/>
    <sheet name="#9420.00 Neumann Brothers (3)" sheetId="20" r:id="rId14"/>
    <sheet name="#9420.00 Samuels Group (3)" sheetId="21" r:id="rId15"/>
    <sheet name="RECAP #XXXX.XX" sheetId="2" r:id="rId16"/>
    <sheet name="#XXXX.XX Vendor A" sheetId="3" r:id="rId17"/>
    <sheet name="#XXXX.XX PM TIME" sheetId="4" r:id="rId18"/>
    <sheet name="#XXXX.XX Misc" sheetId="5" r:id="rId19"/>
  </sheets>
  <definedNames>
    <definedName name="_xlnm._FilterDatabase" localSheetId="1" hidden="1">FINANCIAL!$A$13:$K$13</definedName>
    <definedName name="_xlnm.Print_Area" localSheetId="18">'#XXXX.XX Misc'!$A$1:$H$27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7" l="1"/>
  <c r="E22" i="17" s="1"/>
  <c r="E23" i="17" s="1"/>
  <c r="I56" i="10"/>
  <c r="I57" i="10" s="1"/>
  <c r="I58" i="10" s="1"/>
  <c r="H56" i="10"/>
  <c r="H57" i="10" s="1"/>
  <c r="H58" i="10" s="1"/>
  <c r="F56" i="10"/>
  <c r="F57" i="10" s="1"/>
  <c r="F58" i="10" s="1"/>
  <c r="F33" i="17"/>
  <c r="F29" i="17"/>
  <c r="I16" i="20"/>
  <c r="F26" i="21"/>
  <c r="H26" i="21" s="1"/>
  <c r="I13" i="20"/>
  <c r="I11" i="20"/>
  <c r="E9" i="10"/>
  <c r="H27" i="21"/>
  <c r="H28" i="21"/>
  <c r="D29" i="21"/>
  <c r="F23" i="21"/>
  <c r="E21" i="8" s="1"/>
  <c r="D23" i="21"/>
  <c r="D21" i="8" s="1"/>
  <c r="G10" i="21"/>
  <c r="G11" i="21" s="1"/>
  <c r="G12" i="21" s="1"/>
  <c r="G13" i="21" s="1"/>
  <c r="G14" i="21" s="1"/>
  <c r="G15" i="21" s="1"/>
  <c r="G16" i="21" s="1"/>
  <c r="G17" i="21" s="1"/>
  <c r="G18" i="21" s="1"/>
  <c r="G19" i="21" s="1"/>
  <c r="G20" i="21" s="1"/>
  <c r="G21" i="21" s="1"/>
  <c r="E9" i="2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A6" i="21"/>
  <c r="D3" i="21"/>
  <c r="A3" i="21"/>
  <c r="A2" i="21"/>
  <c r="A1" i="21"/>
  <c r="D32" i="16"/>
  <c r="D31" i="16"/>
  <c r="D27" i="16"/>
  <c r="D26" i="16"/>
  <c r="F31" i="16"/>
  <c r="F34" i="17"/>
  <c r="H34" i="17" s="1"/>
  <c r="F32" i="17"/>
  <c r="F30" i="17"/>
  <c r="G39" i="10"/>
  <c r="G38" i="10"/>
  <c r="H27" i="3"/>
  <c r="H26" i="3"/>
  <c r="D35" i="17"/>
  <c r="F26" i="16"/>
  <c r="G37" i="10"/>
  <c r="G36" i="10"/>
  <c r="F29" i="21" l="1"/>
  <c r="H29" i="21"/>
  <c r="H23" i="21"/>
  <c r="F21" i="8" s="1"/>
  <c r="H9" i="21"/>
  <c r="H10" i="21" s="1"/>
  <c r="H11" i="21" s="1"/>
  <c r="H12" i="21" s="1"/>
  <c r="H13" i="21" s="1"/>
  <c r="H14" i="21" s="1"/>
  <c r="H15" i="21" s="1"/>
  <c r="H16" i="21" s="1"/>
  <c r="H17" i="21" s="1"/>
  <c r="H18" i="21" s="1"/>
  <c r="H19" i="21" s="1"/>
  <c r="H20" i="21" s="1"/>
  <c r="H21" i="21" s="1"/>
  <c r="F23" i="20"/>
  <c r="E20" i="8" s="1"/>
  <c r="D23" i="20"/>
  <c r="D20" i="8" s="1"/>
  <c r="G10" i="20"/>
  <c r="G11" i="20" s="1"/>
  <c r="G12" i="20" s="1"/>
  <c r="G13" i="20" s="1"/>
  <c r="G14" i="20" s="1"/>
  <c r="G15" i="20" s="1"/>
  <c r="G16" i="20" s="1"/>
  <c r="G17" i="20" s="1"/>
  <c r="G18" i="20" s="1"/>
  <c r="G19" i="20" s="1"/>
  <c r="G20" i="20" s="1"/>
  <c r="G21" i="20" s="1"/>
  <c r="E9" i="20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A6" i="20"/>
  <c r="D3" i="20"/>
  <c r="A3" i="20"/>
  <c r="A2" i="20"/>
  <c r="A1" i="20"/>
  <c r="H23" i="20" l="1"/>
  <c r="F20" i="8" s="1"/>
  <c r="H9" i="20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F31" i="17"/>
  <c r="F27" i="16" l="1"/>
  <c r="D29" i="13" l="1"/>
  <c r="D30" i="13"/>
  <c r="D32" i="13"/>
  <c r="D34" i="13"/>
  <c r="D35" i="13"/>
  <c r="F28" i="13"/>
  <c r="D33" i="13"/>
  <c r="D36" i="13"/>
  <c r="D38" i="13"/>
  <c r="D27" i="19"/>
  <c r="F27" i="19"/>
  <c r="F26" i="19" l="1"/>
  <c r="D26" i="19"/>
  <c r="I10" i="19" l="1"/>
  <c r="G33" i="10" l="1"/>
  <c r="G32" i="10"/>
  <c r="F28" i="16" l="1"/>
  <c r="G31" i="10" l="1"/>
  <c r="G30" i="10"/>
  <c r="G28" i="10" l="1"/>
  <c r="G29" i="10"/>
  <c r="D28" i="19" l="1"/>
  <c r="H27" i="19"/>
  <c r="H26" i="19"/>
  <c r="F23" i="19"/>
  <c r="E19" i="8" s="1"/>
  <c r="D23" i="19"/>
  <c r="D19" i="8" s="1"/>
  <c r="G10" i="19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E9" i="19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A6" i="19"/>
  <c r="D3" i="19"/>
  <c r="A3" i="19"/>
  <c r="A2" i="19"/>
  <c r="A1" i="19"/>
  <c r="F29" i="16"/>
  <c r="H28" i="19" l="1"/>
  <c r="H23" i="19"/>
  <c r="F19" i="8" s="1"/>
  <c r="F28" i="19"/>
  <c r="H9" i="19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E15" i="6"/>
  <c r="G27" i="10" l="1"/>
  <c r="G26" i="10"/>
  <c r="F28" i="17" l="1"/>
  <c r="F35" i="17" s="1"/>
  <c r="G25" i="10" l="1"/>
  <c r="G24" i="10"/>
  <c r="A1" i="11" l="1"/>
  <c r="G22" i="10" l="1"/>
  <c r="G23" i="10"/>
  <c r="F39" i="13" l="1"/>
  <c r="D39" i="13" l="1"/>
  <c r="H38" i="13"/>
  <c r="H37" i="13"/>
  <c r="D30" i="9" l="1"/>
  <c r="D28" i="9"/>
  <c r="D27" i="9"/>
  <c r="D26" i="9"/>
  <c r="F30" i="9"/>
  <c r="F29" i="9"/>
  <c r="F28" i="9"/>
  <c r="F27" i="9"/>
  <c r="F26" i="9"/>
  <c r="H31" i="17" l="1"/>
  <c r="H32" i="17"/>
  <c r="H33" i="17"/>
  <c r="H30" i="17"/>
  <c r="H29" i="17"/>
  <c r="H28" i="17"/>
  <c r="F25" i="17"/>
  <c r="E18" i="8" s="1"/>
  <c r="D25" i="17"/>
  <c r="D18" i="8" s="1"/>
  <c r="G10" i="17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E9" i="17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A6" i="17"/>
  <c r="D3" i="17"/>
  <c r="A3" i="17"/>
  <c r="A2" i="17"/>
  <c r="A1" i="17"/>
  <c r="H35" i="17" l="1"/>
  <c r="H25" i="17"/>
  <c r="F18" i="8" s="1"/>
  <c r="H9" i="17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G21" i="10"/>
  <c r="G20" i="10"/>
  <c r="F33" i="16" l="1"/>
  <c r="D33" i="16"/>
  <c r="H32" i="16"/>
  <c r="H31" i="16"/>
  <c r="H28" i="16"/>
  <c r="D29" i="16"/>
  <c r="F23" i="16"/>
  <c r="E17" i="8" s="1"/>
  <c r="D23" i="16"/>
  <c r="D17" i="8" s="1"/>
  <c r="G10" i="16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E9" i="16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A6" i="16"/>
  <c r="D3" i="16"/>
  <c r="A3" i="16"/>
  <c r="A2" i="16"/>
  <c r="A1" i="16"/>
  <c r="D35" i="16" l="1"/>
  <c r="F35" i="16"/>
  <c r="H23" i="16"/>
  <c r="F17" i="8" s="1"/>
  <c r="H33" i="16"/>
  <c r="H26" i="16"/>
  <c r="H27" i="16"/>
  <c r="H9" i="16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H29" i="16" l="1"/>
  <c r="H35" i="16" s="1"/>
  <c r="H31" i="13" l="1"/>
  <c r="I15" i="13"/>
  <c r="I17" i="13" s="1"/>
  <c r="I19" i="13" s="1"/>
  <c r="I20" i="13" s="1"/>
  <c r="I21" i="13" s="1"/>
  <c r="G19" i="10"/>
  <c r="G18" i="10"/>
  <c r="I10" i="15"/>
  <c r="I12" i="15" s="1"/>
  <c r="D30" i="12"/>
  <c r="H30" i="12" s="1"/>
  <c r="D27" i="12"/>
  <c r="D29" i="12"/>
  <c r="H29" i="12" s="1"/>
  <c r="F30" i="12"/>
  <c r="F29" i="12"/>
  <c r="F28" i="12"/>
  <c r="H28" i="12" s="1"/>
  <c r="F26" i="12"/>
  <c r="H26" i="12" s="1"/>
  <c r="H30" i="9"/>
  <c r="F31" i="9"/>
  <c r="H36" i="13"/>
  <c r="H32" i="13"/>
  <c r="F27" i="12"/>
  <c r="H27" i="12" s="1"/>
  <c r="G17" i="10"/>
  <c r="G16" i="10"/>
  <c r="H35" i="13"/>
  <c r="I10" i="9"/>
  <c r="I11" i="9" s="1"/>
  <c r="I12" i="9" s="1"/>
  <c r="I13" i="9" s="1"/>
  <c r="I14" i="9" s="1"/>
  <c r="H34" i="13"/>
  <c r="G15" i="10"/>
  <c r="G14" i="10"/>
  <c r="F23" i="15"/>
  <c r="E16" i="8" s="1"/>
  <c r="D23" i="15"/>
  <c r="D16" i="8" s="1"/>
  <c r="G10" i="15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E9" i="15"/>
  <c r="A6" i="15"/>
  <c r="D3" i="15"/>
  <c r="A3" i="15"/>
  <c r="A2" i="15"/>
  <c r="A1" i="15"/>
  <c r="G13" i="10"/>
  <c r="G12" i="10"/>
  <c r="F23" i="14"/>
  <c r="E15" i="8" s="1"/>
  <c r="D23" i="14"/>
  <c r="D15" i="8" s="1"/>
  <c r="G10" i="14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E9" i="14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A6" i="14"/>
  <c r="D3" i="14"/>
  <c r="A3" i="14"/>
  <c r="A2" i="14"/>
  <c r="A1" i="14"/>
  <c r="H33" i="13"/>
  <c r="H30" i="13"/>
  <c r="H29" i="13"/>
  <c r="H28" i="13"/>
  <c r="F25" i="13"/>
  <c r="E14" i="8" s="1"/>
  <c r="D25" i="13"/>
  <c r="D14" i="8" s="1"/>
  <c r="G10" i="13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E9" i="13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A6" i="13"/>
  <c r="D3" i="13"/>
  <c r="A3" i="13"/>
  <c r="A2" i="13"/>
  <c r="A1" i="13"/>
  <c r="G11" i="10"/>
  <c r="G10" i="10"/>
  <c r="H10" i="10" s="1"/>
  <c r="E40" i="6"/>
  <c r="F23" i="12"/>
  <c r="E13" i="8" s="1"/>
  <c r="D23" i="12"/>
  <c r="D13" i="8" s="1"/>
  <c r="G10" i="12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E9" i="12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A6" i="12"/>
  <c r="D3" i="12"/>
  <c r="A3" i="12"/>
  <c r="A2" i="12"/>
  <c r="A1" i="12"/>
  <c r="H27" i="9"/>
  <c r="H29" i="9"/>
  <c r="H26" i="9"/>
  <c r="D31" i="9"/>
  <c r="G22" i="11"/>
  <c r="D12" i="8" s="1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A7" i="11"/>
  <c r="E3" i="11"/>
  <c r="A3" i="11"/>
  <c r="A2" i="11"/>
  <c r="E60" i="10"/>
  <c r="D11" i="8" s="1"/>
  <c r="F9" i="10"/>
  <c r="I9" i="10" s="1"/>
  <c r="A7" i="10"/>
  <c r="E3" i="10"/>
  <c r="A3" i="10"/>
  <c r="A2" i="10"/>
  <c r="A1" i="10"/>
  <c r="F23" i="9"/>
  <c r="E10" i="8" s="1"/>
  <c r="D23" i="9"/>
  <c r="G10" i="9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E9" i="9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A6" i="9"/>
  <c r="D3" i="9"/>
  <c r="A3" i="9"/>
  <c r="A2" i="9"/>
  <c r="A1" i="9"/>
  <c r="F40" i="6"/>
  <c r="D4" i="6"/>
  <c r="E6" i="6" s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5" i="6"/>
  <c r="G22" i="5"/>
  <c r="D12" i="2" s="1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A7" i="5"/>
  <c r="E3" i="5"/>
  <c r="A3" i="5"/>
  <c r="A2" i="5"/>
  <c r="A1" i="5"/>
  <c r="G23" i="4"/>
  <c r="E11" i="2" s="1"/>
  <c r="E23" i="4"/>
  <c r="D11" i="2" s="1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A7" i="4"/>
  <c r="E3" i="4"/>
  <c r="A3" i="4"/>
  <c r="A2" i="4"/>
  <c r="A1" i="4"/>
  <c r="F23" i="3"/>
  <c r="D23" i="3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E9" i="3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E10" i="3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A6" i="3"/>
  <c r="D3" i="3"/>
  <c r="A3" i="3"/>
  <c r="A2" i="3"/>
  <c r="A1" i="3"/>
  <c r="C14" i="2"/>
  <c r="E12" i="2"/>
  <c r="G16" i="6"/>
  <c r="C8" i="8"/>
  <c r="C23" i="8" s="1"/>
  <c r="H9" i="15"/>
  <c r="H10" i="15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E10" i="15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10" i="2" l="1"/>
  <c r="E14" i="2" s="1"/>
  <c r="F14" i="2" s="1"/>
  <c r="F28" i="3"/>
  <c r="H9" i="9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D10" i="2"/>
  <c r="D14" i="2" s="1"/>
  <c r="D28" i="3"/>
  <c r="H23" i="12"/>
  <c r="F13" i="8" s="1"/>
  <c r="H9" i="14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11" i="10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I10" i="10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I34" i="10" s="1"/>
  <c r="I35" i="10" s="1"/>
  <c r="I36" i="10" s="1"/>
  <c r="I37" i="10" s="1"/>
  <c r="I38" i="10" s="1"/>
  <c r="I39" i="10" s="1"/>
  <c r="I40" i="10" s="1"/>
  <c r="I41" i="10" s="1"/>
  <c r="I42" i="10" s="1"/>
  <c r="I43" i="10" s="1"/>
  <c r="I44" i="10" s="1"/>
  <c r="I45" i="10" s="1"/>
  <c r="I46" i="10" s="1"/>
  <c r="I47" i="10" s="1"/>
  <c r="I48" i="10" s="1"/>
  <c r="I49" i="10" s="1"/>
  <c r="I50" i="10" s="1"/>
  <c r="I51" i="10" s="1"/>
  <c r="I52" i="10" s="1"/>
  <c r="I53" i="10" s="1"/>
  <c r="I54" i="10" s="1"/>
  <c r="I55" i="10" s="1"/>
  <c r="I9" i="4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D31" i="12"/>
  <c r="H23" i="14"/>
  <c r="F15" i="8" s="1"/>
  <c r="H31" i="12"/>
  <c r="G40" i="6"/>
  <c r="E7" i="6" s="1"/>
  <c r="E8" i="6" s="1"/>
  <c r="K42" i="6" s="1"/>
  <c r="I23" i="4"/>
  <c r="F11" i="2" s="1"/>
  <c r="F12" i="2"/>
  <c r="G60" i="10"/>
  <c r="I60" i="10" s="1"/>
  <c r="F11" i="8" s="1"/>
  <c r="H39" i="13"/>
  <c r="F10" i="10"/>
  <c r="F11" i="10" s="1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F22" i="10" s="1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E12" i="8"/>
  <c r="F12" i="8" s="1"/>
  <c r="H25" i="13"/>
  <c r="F14" i="8" s="1"/>
  <c r="H23" i="15"/>
  <c r="F16" i="8" s="1"/>
  <c r="H23" i="9"/>
  <c r="F10" i="8" s="1"/>
  <c r="G14" i="2"/>
  <c r="J44" i="6"/>
  <c r="H9" i="12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D10" i="8"/>
  <c r="D23" i="8" s="1"/>
  <c r="F31" i="12"/>
  <c r="H23" i="3"/>
  <c r="F10" i="2" s="1"/>
  <c r="H28" i="9"/>
  <c r="H31" i="9" s="1"/>
  <c r="H9" i="13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8" i="3" l="1"/>
  <c r="E11" i="8"/>
  <c r="E23" i="8" s="1"/>
  <c r="I15" i="6" s="1"/>
  <c r="I40" i="6" s="1"/>
  <c r="G23" i="8"/>
  <c r="K15" i="6" s="1"/>
  <c r="K40" i="6" s="1"/>
  <c r="K43" i="6" s="1"/>
  <c r="H15" i="6"/>
  <c r="H40" i="6" s="1"/>
  <c r="J45" i="6" s="1"/>
  <c r="K45" i="6" s="1"/>
  <c r="F23" i="8" l="1"/>
  <c r="J15" i="6" s="1"/>
  <c r="J40" i="6" s="1"/>
  <c r="L40" i="6" s="1"/>
  <c r="K4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Huggins, Joni [DAS]</author>
  </authors>
  <commentList>
    <comment ref="E1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Huggins, Joni [DAS]:</t>
        </r>
        <r>
          <rPr>
            <sz val="9"/>
            <color indexed="81"/>
            <rFont val="Tahoma"/>
            <family val="2"/>
          </rPr>
          <t xml:space="preserve">
9420.00 - DAS CC Capitol West Stairs &amp; Surrounding Landings Repair - Increase Budget
$Joni
Trower, James
Aug 6, 2024, 7:46 PM (15 hours ago)
to me
Finance -
Please increase the MM FY25 0017-0001 Capitol Stairs budget for project 9420.00 by $700,000.
Thanks,
James Trower, Licensed Architect, LEED AP
9420.00 - DAS CC Capitol West Stairs &amp; Surrounding Landings Repairs
$Joni
Trower, James
Tue, Apr 8, 2:41 PM (16 hours ago)
to me
Finance -
Increase project budget for 9420.00 Capitol Stairs funding by $500,000. There should be a total of $2,000,000.00 in Capitol Stairs funding.
Thanks,
James Trower, Licensed Architect, LEED AP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Huggins, Joni [DAS]</author>
  </authors>
  <commentList>
    <comment ref="E9" authorId="0" shapeId="0" xr:uid="{8645EB26-09D2-4D91-935A-8A35F74DF5C2}">
      <text>
        <r>
          <rPr>
            <b/>
            <sz val="11"/>
            <color indexed="81"/>
            <rFont val="Tahoma"/>
            <family val="2"/>
          </rPr>
          <t>Huggins, Joni [DAS]:</t>
        </r>
        <r>
          <rPr>
            <sz val="11"/>
            <color indexed="81"/>
            <rFont val="Tahoma"/>
            <family val="2"/>
          </rPr>
          <t xml:space="preserve">
Re: PM Time Posted
$Joni
Trower, James
9:22 AM (5 minutes ago)
to me
Finance -
Please see below modifications in red:
On Wed, Oct 8, 2025 at 3:04 PM Finance Payables Infrastructure, DAS &lt;dasfinanceinfrastructure@iowa.gov&gt; wrote:
0001
9420.00  (946.16) INCREASE PMTIME BY $10,000
MM23
9373.00  (149.58) INCREASE PM TIME BY $149.58 AND CLOSE
MM26
9498.00  (238.59) SET UP PM TIME FOR $7,000
9420.00 - DAS CC Capitol West Stairs &amp; Surrounding Landings Repairs - PM Time
$Joni
Trower, James
11:16 AM (48 minutes ago)
to me
Finance -
Please increase PM Time for project 9420.00 by $10,000 (Capitol Stairs funding source).
Thanks,
James Trower, Licensed Architect, LEED AP</t>
        </r>
      </text>
    </comment>
  </commentList>
</comments>
</file>

<file path=xl/sharedStrings.xml><?xml version="1.0" encoding="utf-8"?>
<sst xmlns="http://schemas.openxmlformats.org/spreadsheetml/2006/main" count="707" uniqueCount="359">
  <si>
    <t>xxx xxxxxxxxxxxxxxxxxxxxx</t>
  </si>
  <si>
    <t>Project # xxxx.xx</t>
  </si>
  <si>
    <t>Program code xxxxxx</t>
  </si>
  <si>
    <t>Major Program xxxx</t>
  </si>
  <si>
    <t>Recap</t>
  </si>
  <si>
    <t xml:space="preserve"> </t>
  </si>
  <si>
    <t>Project Manager - xxxxxxxxxxxxxxxxxxx</t>
  </si>
  <si>
    <t>TRANSFERS</t>
  </si>
  <si>
    <t>CONTRACTED</t>
  </si>
  <si>
    <t>EXPENDED</t>
  </si>
  <si>
    <t>CONTRACTED,  NOT EXPENDED</t>
  </si>
  <si>
    <t>UNDER(OVER)
Budget</t>
  </si>
  <si>
    <t>Budget</t>
  </si>
  <si>
    <t>VendorA</t>
  </si>
  <si>
    <t>PM TIME</t>
  </si>
  <si>
    <t>Misc.</t>
  </si>
  <si>
    <t>Total Project Cost</t>
  </si>
  <si>
    <t>Vendor A</t>
  </si>
  <si>
    <t>Vendor:</t>
  </si>
  <si>
    <t>Activity code: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</si>
  <si>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</si>
  <si>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</si>
  <si>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</si>
  <si>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</si>
  <si>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</si>
  <si>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</si>
  <si>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</si>
  <si>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</si>
  <si>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</si>
  <si>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</si>
  <si>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</si>
  <si>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</si>
  <si>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</si>
  <si>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</si>
  <si>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</si>
  <si>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</si>
  <si>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</si>
  <si>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</si>
  <si>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</si>
  <si>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</si>
  <si>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</si>
  <si>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</si>
  <si>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</si>
  <si>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</si>
  <si>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</si>
  <si>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</si>
  <si>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</si>
  <si>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</si>
  <si>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</si>
  <si>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</si>
  <si>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</si>
  <si>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</si>
  <si>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</si>
  <si>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</si>
  <si>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Major Maintenance Projects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</si>
  <si>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</si>
  <si>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</si>
  <si>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</si>
  <si>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</si>
  <si>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</si>
  <si>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</si>
  <si>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</si>
  <si>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</si>
  <si>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</si>
  <si>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</si>
  <si>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</si>
  <si>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Acct. Codes-0017-335-0001</t>
  </si>
  <si>
    <r>
      <t>Acct. Codes-0017-335-0001-</t>
    </r>
    <r>
      <rPr>
        <b/>
        <sz val="11"/>
        <color indexed="10"/>
        <rFont val="Arial"/>
        <family val="2"/>
      </rPr>
      <t>xxxx</t>
    </r>
  </si>
  <si>
    <t>Acct. Codes-0017-335-0001-xxxx</t>
  </si>
  <si>
    <t>9420.00</t>
  </si>
  <si>
    <t>DAS CC Capitol West Stairs &amp; Surrounding Landings Repairs</t>
  </si>
  <si>
    <t>James T.</t>
  </si>
  <si>
    <t>Project # 9420.00</t>
  </si>
  <si>
    <t>Program code 942000</t>
  </si>
  <si>
    <t>Project Manager - James T.</t>
  </si>
  <si>
    <t>Major Program 4D01</t>
  </si>
  <si>
    <t>eDAS  E2DW</t>
  </si>
  <si>
    <t>Neumann Brothers</t>
  </si>
  <si>
    <t>Vendor:  00002106354</t>
  </si>
  <si>
    <t>MA20436D</t>
  </si>
  <si>
    <t>Activity code:  BRUM</t>
  </si>
  <si>
    <t>Acct. Codes-0017-335-0001-9255</t>
  </si>
  <si>
    <t>PO Procore</t>
  </si>
  <si>
    <t>Labor  1268hrs @93.30</t>
  </si>
  <si>
    <t>Materials</t>
  </si>
  <si>
    <t>Labor OT 240hrs @114.77</t>
  </si>
  <si>
    <t>Project Manager 60Hrs @115</t>
  </si>
  <si>
    <t>Labor Double Time 240hrs @136.22</t>
  </si>
  <si>
    <t>Total Appropriation R60</t>
  </si>
  <si>
    <t>Samuels Group</t>
  </si>
  <si>
    <t>Vendor:  00003033402</t>
  </si>
  <si>
    <t>RFP1821335228-Samuels11012021</t>
  </si>
  <si>
    <t>Activity code:  CMGR</t>
  </si>
  <si>
    <t>CM Services</t>
  </si>
  <si>
    <t>Reimbursables</t>
  </si>
  <si>
    <t>Fee</t>
  </si>
  <si>
    <t>PO 33525187925</t>
  </si>
  <si>
    <t>PO 33525187926</t>
  </si>
  <si>
    <t>IET DAS202501115300001</t>
  </si>
  <si>
    <t>Finance Support for July 1-31,2024</t>
  </si>
  <si>
    <t>DAS Services for July 1-31, 2024</t>
  </si>
  <si>
    <t>PRC 3352518PA7926</t>
  </si>
  <si>
    <t>Inv. 7705.01940200</t>
  </si>
  <si>
    <t>Neumann Brothers (2)</t>
  </si>
  <si>
    <t>PO 33525222900</t>
  </si>
  <si>
    <t>Labor  1585hrs @93.30</t>
  </si>
  <si>
    <t>CO #1</t>
  </si>
  <si>
    <t>Total</t>
  </si>
  <si>
    <t>PRC 3352518PB7926</t>
  </si>
  <si>
    <t>Inv. 7705.02940200</t>
  </si>
  <si>
    <t>MTS Contracting</t>
  </si>
  <si>
    <t>Vendor:  00003067019</t>
  </si>
  <si>
    <t>MA005 20243C</t>
  </si>
  <si>
    <t>PO 33525262900</t>
  </si>
  <si>
    <t>Finance Support for August 1-31,2024</t>
  </si>
  <si>
    <t>DAS Services for August 1-31, 2024</t>
  </si>
  <si>
    <t>IET DAS202502115300001</t>
  </si>
  <si>
    <t>MTS Contracting (2)</t>
  </si>
  <si>
    <t>PO 33525267903</t>
  </si>
  <si>
    <t>PRC 3352518PC7926</t>
  </si>
  <si>
    <t>Inv. 7705.03940200</t>
  </si>
  <si>
    <t>IET DAS202503115300001</t>
  </si>
  <si>
    <t>CO #2</t>
  </si>
  <si>
    <t>PRC 3352518PA7925</t>
  </si>
  <si>
    <t>Inv. 56410</t>
  </si>
  <si>
    <t>Retainage</t>
  </si>
  <si>
    <t>CO #3</t>
  </si>
  <si>
    <t xml:space="preserve">Finance Support for September 1-30,2024 </t>
  </si>
  <si>
    <t>DAS Services for September 1-30,2024</t>
  </si>
  <si>
    <t>PRC 3352518PB7925</t>
  </si>
  <si>
    <t>Inv. 56508</t>
  </si>
  <si>
    <t>IET DAS202504115300001</t>
  </si>
  <si>
    <t xml:space="preserve">Finance Support for October 1-31,2024 </t>
  </si>
  <si>
    <t>DAS Services for October 1-31,2024</t>
  </si>
  <si>
    <t>PRC 3352518PC7925</t>
  </si>
  <si>
    <t>Inv. 56509</t>
  </si>
  <si>
    <t>PRC 3352518PD7926</t>
  </si>
  <si>
    <t>Inv. 7705.04940200</t>
  </si>
  <si>
    <t>PRC 3352522PA2900</t>
  </si>
  <si>
    <t>Inv. 56511</t>
  </si>
  <si>
    <t>CO #4</t>
  </si>
  <si>
    <t>PRC 3352518PD7925</t>
  </si>
  <si>
    <t>Inv. 56510</t>
  </si>
  <si>
    <t>PRC 3352526PA7903</t>
  </si>
  <si>
    <t>Inv. 24-5620A</t>
  </si>
  <si>
    <t>PRC 3352526PA2900</t>
  </si>
  <si>
    <t>PRC 3352518PE7926</t>
  </si>
  <si>
    <t>FINAL</t>
  </si>
  <si>
    <t>C</t>
  </si>
  <si>
    <t>Inv. 7705.0594200-FINAL</t>
  </si>
  <si>
    <t>Inv. 24-5620B</t>
  </si>
  <si>
    <t>IET DAS202505115300001</t>
  </si>
  <si>
    <t>Finance Support for November 1-30 2024</t>
  </si>
  <si>
    <t>DAS Support for November 1-30 2024</t>
  </si>
  <si>
    <t>PRC 3352522PB2900</t>
  </si>
  <si>
    <t>Inv. 56608</t>
  </si>
  <si>
    <t>CO #1 No Cost CO</t>
  </si>
  <si>
    <t>CO #5 No Cost CO</t>
  </si>
  <si>
    <t>PRC 3352518PE7925</t>
  </si>
  <si>
    <t>Inv. 56650</t>
  </si>
  <si>
    <t>PRC 3352526PB7903</t>
  </si>
  <si>
    <t>Inv. 24-5620B2</t>
  </si>
  <si>
    <t>Inv. 24-5620ARetainage</t>
  </si>
  <si>
    <t>PRC 3352526PB2900</t>
  </si>
  <si>
    <t>Inv. 82244E-001</t>
  </si>
  <si>
    <t>9500</t>
  </si>
  <si>
    <t>BRUM</t>
  </si>
  <si>
    <t>GAX 33525003904</t>
  </si>
  <si>
    <t xml:space="preserve">Waldinger Corp V#(00002116105)	
</t>
  </si>
  <si>
    <t>Samuels Group (2)</t>
  </si>
  <si>
    <t>PO 33525003910</t>
  </si>
  <si>
    <t>CM Close Out Services</t>
  </si>
  <si>
    <t>Bid Issuance 1 &amp; 2</t>
  </si>
  <si>
    <t>CM Services for Bid Issuance 3</t>
  </si>
  <si>
    <t>Bid Issuance 3 Reimbursables</t>
  </si>
  <si>
    <t>2024 Iowa Acts, Chapter 1155, Section 1 (FY2025)</t>
  </si>
  <si>
    <t>PRC 3352522PC2900</t>
  </si>
  <si>
    <t>Inv. 56651</t>
  </si>
  <si>
    <t>IET DAS202506115300001</t>
  </si>
  <si>
    <t>Finance Support for December 1-31, 2024</t>
  </si>
  <si>
    <t>DAS Support for December 1-31, 2024</t>
  </si>
  <si>
    <t>PRC 3352526PC7903</t>
  </si>
  <si>
    <t>Inv. 24-5620B2 Retainage</t>
  </si>
  <si>
    <t>OPN Architects</t>
  </si>
  <si>
    <t>Acct. Codes-0017-335-0001-9260</t>
  </si>
  <si>
    <t>Vendor:  00003035830</t>
  </si>
  <si>
    <t>Activity code: DSGN</t>
  </si>
  <si>
    <t>PO 33525016902</t>
  </si>
  <si>
    <t>Remaining in Bid Issuance</t>
  </si>
  <si>
    <t>Construction Field Observations</t>
  </si>
  <si>
    <t>Construction Documents</t>
  </si>
  <si>
    <t>Bidding/Negotiation</t>
  </si>
  <si>
    <t>Construction Admin</t>
  </si>
  <si>
    <t>PRC 3352518PF7925</t>
  </si>
  <si>
    <t>Inv. 56665-Retainage</t>
  </si>
  <si>
    <t>CO #5</t>
  </si>
  <si>
    <t>CO #6</t>
  </si>
  <si>
    <t>PRC 3352500PA3910</t>
  </si>
  <si>
    <t>Inv. 7747.01942000</t>
  </si>
  <si>
    <t>IET DAS202507115300001</t>
  </si>
  <si>
    <t>Finance Support for January 1-31, 2025</t>
  </si>
  <si>
    <t>DAS Support for January 1-31, 2025</t>
  </si>
  <si>
    <t>PRC 3352522PD2900</t>
  </si>
  <si>
    <t>Inv. 56708</t>
  </si>
  <si>
    <t>PRC 3352500PB3910</t>
  </si>
  <si>
    <t>Inv. 7747.02942000</t>
  </si>
  <si>
    <t>IET DAS202508115300001</t>
  </si>
  <si>
    <t>Finance Support for February 2-28, 2025</t>
  </si>
  <si>
    <t>DAS Support for February 2-28, 2025</t>
  </si>
  <si>
    <t>PRC 3352501PA6902</t>
  </si>
  <si>
    <t>Inv. 19802019-1</t>
  </si>
  <si>
    <t>Cost Estimates</t>
  </si>
  <si>
    <t>IET DAS202509115300001</t>
  </si>
  <si>
    <t>Finance Support for March 01-31, 2025</t>
  </si>
  <si>
    <t>DAS Support for March 01-31, 2025</t>
  </si>
  <si>
    <t>Inv. DAS2025091153</t>
  </si>
  <si>
    <t>PRC 3352500PC3910</t>
  </si>
  <si>
    <t>Inv. 7747.03942000</t>
  </si>
  <si>
    <t>PRC 3352500PD3910</t>
  </si>
  <si>
    <t>Inv. 7747.04942000</t>
  </si>
  <si>
    <t>MTS Contracting (3)</t>
  </si>
  <si>
    <t>PO 33525128900</t>
  </si>
  <si>
    <t>Mason</t>
  </si>
  <si>
    <t>Total:</t>
  </si>
  <si>
    <t>Grand Total:</t>
  </si>
  <si>
    <t>Shipping Code 035</t>
  </si>
  <si>
    <t>IET DAS202510115300001</t>
  </si>
  <si>
    <t>Finance Support for April 01-30, 2025</t>
  </si>
  <si>
    <t>DAS Support for April 01-30, 2025</t>
  </si>
  <si>
    <t>IET DAS202511115300001</t>
  </si>
  <si>
    <t>Finance Support for May 01-31, 2025</t>
  </si>
  <si>
    <t>DAS Support for May 01-31, 2025</t>
  </si>
  <si>
    <t>PRC 3352501PB6902</t>
  </si>
  <si>
    <t>Inv. 19802019-2</t>
  </si>
  <si>
    <t>PRC 3352500PE3910</t>
  </si>
  <si>
    <t>Inv. 7747.05942000</t>
  </si>
  <si>
    <t>PRC 3352500PF3910</t>
  </si>
  <si>
    <t>Inv. 7747.06942000</t>
  </si>
  <si>
    <t>IET DAS202512115300001</t>
  </si>
  <si>
    <t>Finance Support for June 01-30, 2025</t>
  </si>
  <si>
    <t>DAS Support for June 01-30, 2025</t>
  </si>
  <si>
    <t>PRC 3352512PA8900</t>
  </si>
  <si>
    <t>Inv. 25-5962F-FINAL</t>
  </si>
  <si>
    <t>PRC 3352522PE2900</t>
  </si>
  <si>
    <t>PRC 3352522PF2900</t>
  </si>
  <si>
    <t>Inv. 57052</t>
  </si>
  <si>
    <t>Inv. 57014-FINAL*</t>
  </si>
  <si>
    <t>PRC 3352512PB8900</t>
  </si>
  <si>
    <t>Inv. 25-5962-Retainage</t>
  </si>
  <si>
    <t>PRC 3352522PG2900</t>
  </si>
  <si>
    <t>Inv. 57094 Retainage</t>
  </si>
  <si>
    <t>Roll to FY26</t>
  </si>
  <si>
    <t>FY25</t>
  </si>
  <si>
    <t>PO 33526003910</t>
  </si>
  <si>
    <t>PO 33526016902</t>
  </si>
  <si>
    <t>PRC 3352600PG3910</t>
  </si>
  <si>
    <t>Inv. 7747.07942000</t>
  </si>
  <si>
    <t>PRC 3352601PC6902</t>
  </si>
  <si>
    <t>Inv. 19802019-3</t>
  </si>
  <si>
    <t>PRC 3352600PH3910</t>
  </si>
  <si>
    <t>Inv. 7747.08942000</t>
  </si>
  <si>
    <t>PRC 3352601PD6902</t>
  </si>
  <si>
    <t>Inv. 19802019-4</t>
  </si>
  <si>
    <t>CDE 33526246821</t>
  </si>
  <si>
    <t>Move expense from 9997.26</t>
  </si>
  <si>
    <t>Neumann Brothers (3)</t>
  </si>
  <si>
    <t>RFB942000-01</t>
  </si>
  <si>
    <t>Activity code: BRUM</t>
  </si>
  <si>
    <t>PO 33526254902</t>
  </si>
  <si>
    <t>IET DAS202602115300001</t>
  </si>
  <si>
    <t>Finance Support for August 01-31, 2025</t>
  </si>
  <si>
    <t>DAS Support for August 01-31, 2025</t>
  </si>
  <si>
    <t>Beeline &amp; Blue V#(00002108204)</t>
  </si>
  <si>
    <t>Inv. INV051574</t>
  </si>
  <si>
    <t>CNST</t>
  </si>
  <si>
    <t>PRC 33526275906</t>
  </si>
  <si>
    <t>PRC 3352600PI3910</t>
  </si>
  <si>
    <t>Inv. 7747.09942000</t>
  </si>
  <si>
    <t>IET DAS202603115300001</t>
  </si>
  <si>
    <t>2507</t>
  </si>
  <si>
    <t>Finance Support for September 01-30, 2025</t>
  </si>
  <si>
    <t>DAS Support for September 01-30, 2025</t>
  </si>
  <si>
    <t>PRC 3352625PA4902</t>
  </si>
  <si>
    <t>Inv. 57253</t>
  </si>
  <si>
    <t>PRC 3352601PE6902</t>
  </si>
  <si>
    <t>Inv. 19802019-5</t>
  </si>
  <si>
    <t>Shipping Code:</t>
  </si>
  <si>
    <t>PRC 3352601PF6902</t>
  </si>
  <si>
    <t>Inv. 19802019-6</t>
  </si>
  <si>
    <t>IET DAS202604115300001</t>
  </si>
  <si>
    <t>Finance Support for October 01-31, 2025</t>
  </si>
  <si>
    <t>DAS Support for October 01-31, 2025</t>
  </si>
  <si>
    <t>PRC 3352601PG6902</t>
  </si>
  <si>
    <t>Inv. 19802019-7</t>
  </si>
  <si>
    <t>IET DAS202605115300001</t>
  </si>
  <si>
    <t>Finance Support for November 1-30, 2025</t>
  </si>
  <si>
    <t>DAS Support for November 1-30, 2025</t>
  </si>
  <si>
    <t>IET DAS202606115300001</t>
  </si>
  <si>
    <t>Finance Support for December 1-31, 2025</t>
  </si>
  <si>
    <t>DAS Support for December 1-31, 2025</t>
  </si>
  <si>
    <t>PRC 3352600PJ3910</t>
  </si>
  <si>
    <t>Inv. 7747.10942000-FINAL</t>
  </si>
  <si>
    <t>Samuels Group (3)</t>
  </si>
  <si>
    <t>Activity code: CMGR</t>
  </si>
  <si>
    <t>PO 33526020903</t>
  </si>
  <si>
    <t>PRC 3352602PA0903</t>
  </si>
  <si>
    <t>Inv. 7852.51942000</t>
  </si>
  <si>
    <t>IET DAS202607115300001</t>
  </si>
  <si>
    <t>Finance Support for January 1-31, 2026</t>
  </si>
  <si>
    <t>DAS Support for January 1-31, 2026</t>
  </si>
  <si>
    <t>PRC 3352602PB0903</t>
  </si>
  <si>
    <t>Inv. 7852.52942000</t>
  </si>
  <si>
    <t>Reimbursables-Temp Signage</t>
  </si>
  <si>
    <t>Reimbursables-Meals, Miles, Hotels</t>
  </si>
  <si>
    <t>IET DAS202608115300001</t>
  </si>
  <si>
    <t>Finance Support for February 1-28, 2026</t>
  </si>
  <si>
    <t>DAS Support for February 1-28, 2026</t>
  </si>
  <si>
    <t>PRC 3352601PH6902</t>
  </si>
  <si>
    <t>Inv. 19802019-8</t>
  </si>
  <si>
    <t>PRC 3352602PC0903</t>
  </si>
  <si>
    <t>Inv. 7852.53942000</t>
  </si>
  <si>
    <t>IET DAS202609115300001</t>
  </si>
  <si>
    <t>Finance Support for March 01-31, 2026</t>
  </si>
  <si>
    <t>DAS Support for March 01-31, 2026</t>
  </si>
  <si>
    <t>Heating/Ventilation/Air Conditioning/Plumbing</t>
  </si>
  <si>
    <t>PRC 3352602PD0903</t>
  </si>
  <si>
    <t>Inv. 7852.54942000</t>
  </si>
  <si>
    <t>IET DAS202610115300001</t>
  </si>
  <si>
    <t>Finance Support for April 01-30, 2026</t>
  </si>
  <si>
    <t>DAS Support for April 01-30, 2026</t>
  </si>
  <si>
    <t>PRC 3352625PB4902</t>
  </si>
  <si>
    <t>Inv. 57654</t>
  </si>
  <si>
    <t>FY27</t>
  </si>
  <si>
    <t>PRC 3352602PE0903</t>
  </si>
  <si>
    <t>Inv. 7852.55942000</t>
  </si>
  <si>
    <t>IET DAS202611115300001</t>
  </si>
  <si>
    <t>Finance Support for May 01-31, 2026</t>
  </si>
  <si>
    <t>DAS Support for May 01-31, 2026</t>
  </si>
  <si>
    <t>PRC 3352625PC4902</t>
  </si>
  <si>
    <t>Inv. 57707</t>
  </si>
  <si>
    <t>CO #2(No Cost CO)</t>
  </si>
  <si>
    <t>PRC 3352602PF0903</t>
  </si>
  <si>
    <t>Inv. 7852.56942000</t>
  </si>
  <si>
    <t>PRC 3352625PD4902</t>
  </si>
  <si>
    <t>Inv. 57750</t>
  </si>
  <si>
    <t>PRC 3352601PI6902</t>
  </si>
  <si>
    <t>Inv. 19802019-9</t>
  </si>
  <si>
    <t>IET DAS202612115300001</t>
  </si>
  <si>
    <t>Finance Support for June 01-30, 2026</t>
  </si>
  <si>
    <t>DAS Support for June 01-30, 2026</t>
  </si>
  <si>
    <t>IET DAS202613115300001</t>
  </si>
  <si>
    <t>Finance Support for June 01-30, 2026 (Period 13)</t>
  </si>
  <si>
    <t>FY26</t>
  </si>
  <si>
    <t>Rolled to FY27</t>
  </si>
  <si>
    <t>Rolled to FY26</t>
  </si>
  <si>
    <t>PO 33527254902</t>
  </si>
  <si>
    <t>PO 33527020903</t>
  </si>
  <si>
    <t>JC sent to Lisa Brown to roll to FY27 on 7/27/26</t>
  </si>
  <si>
    <t>PO 33527016902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</si>
</sst>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  <numFmt numFmtId="166" formatCode="mm/dd/yy;@"/>
  </numFmts>
  <fonts count="4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2"/>
      <color rgb="FF92D05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  <font>
      <b/>
      <sz val="10"/>
      <color rgb="FF0000CC"/>
      <name val="Arial"/>
      <family val="2"/>
    </font>
    <font>
      <b/>
      <sz val="11"/>
      <color rgb="FFFF0000"/>
      <name val="Arial"/>
      <family val="2"/>
    </font>
    <font>
      <i/>
      <sz val="12"/>
      <color rgb="FFFF0000"/>
      <name val="Arial"/>
      <family val="2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265">
    <xf numFmtId="0" fontId="0" fillId="0" borderId="0" xfId="0"/>
    <xf numFmtId="0" fontId="2" fillId="0" borderId="0" xfId="6" applyFont="1"/>
    <xf numFmtId="0" fontId="3" fillId="0" borderId="0" xfId="6" applyFont="1"/>
    <xf numFmtId="0" fontId="4" fillId="0" borderId="0" xfId="6" applyFont="1"/>
    <xf numFmtId="4" fontId="5" fillId="0" borderId="0" xfId="6" applyNumberFormat="1" applyFont="1"/>
    <xf numFmtId="0" fontId="5" fillId="0" borderId="0" xfId="6" applyFont="1"/>
    <xf numFmtId="164" fontId="6" fillId="0" borderId="0" xfId="4" applyNumberFormat="1" applyFont="1"/>
    <xf numFmtId="1" fontId="7" fillId="0" borderId="0" xfId="4" applyNumberFormat="1" applyFont="1" applyAlignment="1">
      <alignment horizontal="left"/>
    </xf>
    <xf numFmtId="4" fontId="18" fillId="0" borderId="0" xfId="6" applyNumberFormat="1" applyFont="1"/>
    <xf numFmtId="40" fontId="8" fillId="0" borderId="0" xfId="4" applyNumberFormat="1" applyFont="1"/>
    <xf numFmtId="164" fontId="4" fillId="0" borderId="0" xfId="6" applyNumberFormat="1" applyFont="1"/>
    <xf numFmtId="164" fontId="4" fillId="0" borderId="0" xfId="4" applyNumberFormat="1" applyFont="1"/>
    <xf numFmtId="0" fontId="4" fillId="0" borderId="0" xfId="6" applyFont="1" applyAlignment="1">
      <alignment wrapText="1"/>
    </xf>
    <xf numFmtId="4" fontId="2" fillId="0" borderId="0" xfId="6" applyNumberFormat="1" applyFont="1"/>
    <xf numFmtId="0" fontId="2" fillId="0" borderId="1" xfId="6" applyFont="1" applyBorder="1"/>
    <xf numFmtId="0" fontId="2" fillId="0" borderId="1" xfId="6" applyFont="1" applyBorder="1" applyAlignment="1">
      <alignment horizontal="center" wrapText="1"/>
    </xf>
    <xf numFmtId="40" fontId="2" fillId="0" borderId="1" xfId="6" applyNumberFormat="1" applyFont="1" applyBorder="1"/>
    <xf numFmtId="40" fontId="2" fillId="0" borderId="1" xfId="6" applyNumberFormat="1" applyFont="1" applyBorder="1" applyAlignment="1">
      <alignment horizontal="center"/>
    </xf>
    <xf numFmtId="40" fontId="2" fillId="0" borderId="1" xfId="6" applyNumberFormat="1" applyFont="1" applyBorder="1" applyAlignment="1">
      <alignment horizontal="center" wrapText="1"/>
    </xf>
    <xf numFmtId="4" fontId="2" fillId="0" borderId="0" xfId="6" applyNumberFormat="1" applyFont="1" applyAlignment="1">
      <alignment horizontal="center"/>
    </xf>
    <xf numFmtId="40" fontId="5" fillId="0" borderId="0" xfId="6" applyNumberFormat="1" applyFont="1" applyAlignment="1">
      <alignment horizontal="center"/>
    </xf>
    <xf numFmtId="40" fontId="5" fillId="0" borderId="0" xfId="6" applyNumberFormat="1" applyFont="1"/>
    <xf numFmtId="0" fontId="5" fillId="0" borderId="0" xfId="6" applyFont="1" applyAlignment="1">
      <alignment horizontal="center"/>
    </xf>
    <xf numFmtId="4" fontId="5" fillId="0" borderId="0" xfId="6" applyNumberFormat="1" applyFont="1" applyAlignment="1">
      <alignment horizontal="center"/>
    </xf>
    <xf numFmtId="40" fontId="5" fillId="0" borderId="0" xfId="4" applyNumberFormat="1" applyAlignment="1">
      <alignment horizontal="center"/>
    </xf>
    <xf numFmtId="0" fontId="9" fillId="0" borderId="0" xfId="6" applyFont="1"/>
    <xf numFmtId="0" fontId="9" fillId="0" borderId="2" xfId="6" applyFont="1" applyBorder="1" applyAlignment="1">
      <alignment horizontal="left"/>
    </xf>
    <xf numFmtId="40" fontId="9" fillId="0" borderId="2" xfId="6" applyNumberFormat="1" applyFont="1" applyBorder="1"/>
    <xf numFmtId="0" fontId="1" fillId="0" borderId="0" xfId="6"/>
    <xf numFmtId="40" fontId="3" fillId="0" borderId="0" xfId="4" applyNumberFormat="1" applyFont="1"/>
    <xf numFmtId="0" fontId="3" fillId="0" borderId="0" xfId="4" applyFont="1"/>
    <xf numFmtId="0" fontId="19" fillId="0" borderId="0" xfId="6" applyFont="1"/>
    <xf numFmtId="164" fontId="19" fillId="0" borderId="0" xfId="4" applyNumberFormat="1" applyFont="1"/>
    <xf numFmtId="0" fontId="8" fillId="0" borderId="0" xfId="4" applyFont="1"/>
    <xf numFmtId="49" fontId="8" fillId="0" borderId="0" xfId="4" applyNumberFormat="1" applyFont="1" applyAlignment="1">
      <alignment horizontal="left"/>
    </xf>
    <xf numFmtId="164" fontId="9" fillId="0" borderId="0" xfId="0" applyNumberFormat="1" applyFont="1"/>
    <xf numFmtId="0" fontId="4" fillId="0" borderId="0" xfId="4" applyFont="1"/>
    <xf numFmtId="0" fontId="9" fillId="0" borderId="0" xfId="4" applyFont="1"/>
    <xf numFmtId="0" fontId="20" fillId="0" borderId="0" xfId="4" applyFont="1"/>
    <xf numFmtId="0" fontId="5" fillId="0" borderId="0" xfId="4"/>
    <xf numFmtId="40" fontId="4" fillId="0" borderId="0" xfId="4" applyNumberFormat="1" applyFont="1"/>
    <xf numFmtId="0" fontId="4" fillId="0" borderId="0" xfId="4" applyFont="1" applyAlignment="1">
      <alignment horizontal="right"/>
    </xf>
    <xf numFmtId="40" fontId="21" fillId="0" borderId="0" xfId="4" applyNumberFormat="1" applyFont="1"/>
    <xf numFmtId="0" fontId="22" fillId="0" borderId="0" xfId="4" applyFont="1"/>
    <xf numFmtId="40" fontId="20" fillId="0" borderId="0" xfId="4" applyNumberFormat="1" applyFont="1"/>
    <xf numFmtId="164" fontId="4" fillId="0" borderId="0" xfId="4" applyNumberFormat="1" applyFont="1" applyAlignment="1">
      <alignment horizontal="left"/>
    </xf>
    <xf numFmtId="49" fontId="4" fillId="0" borderId="1" xfId="4" applyNumberFormat="1" applyFont="1" applyBorder="1" applyAlignment="1">
      <alignment horizontal="center" wrapText="1"/>
    </xf>
    <xf numFmtId="164" fontId="4" fillId="0" borderId="1" xfId="4" applyNumberFormat="1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40" fontId="4" fillId="0" borderId="1" xfId="4" applyNumberFormat="1" applyFont="1" applyBorder="1" applyAlignment="1">
      <alignment horizontal="center" wrapText="1"/>
    </xf>
    <xf numFmtId="49" fontId="5" fillId="0" borderId="0" xfId="4" applyNumberFormat="1"/>
    <xf numFmtId="164" fontId="5" fillId="0" borderId="0" xfId="4" applyNumberFormat="1" applyAlignment="1">
      <alignment horizontal="center"/>
    </xf>
    <xf numFmtId="164" fontId="5" fillId="0" borderId="0" xfId="4" applyNumberFormat="1" applyAlignment="1">
      <alignment horizontal="left"/>
    </xf>
    <xf numFmtId="4" fontId="2" fillId="0" borderId="0" xfId="4" applyNumberFormat="1" applyFont="1" applyAlignment="1">
      <alignment horizontal="center"/>
    </xf>
    <xf numFmtId="4" fontId="5" fillId="0" borderId="0" xfId="4" applyNumberFormat="1" applyAlignment="1">
      <alignment horizontal="center"/>
    </xf>
    <xf numFmtId="4" fontId="5" fillId="0" borderId="0" xfId="4" applyNumberFormat="1"/>
    <xf numFmtId="0" fontId="11" fillId="0" borderId="0" xfId="4" applyFont="1"/>
    <xf numFmtId="164" fontId="5" fillId="0" borderId="0" xfId="0" applyNumberFormat="1" applyFont="1" applyAlignment="1">
      <alignment horizontal="center"/>
    </xf>
    <xf numFmtId="4" fontId="2" fillId="0" borderId="0" xfId="4" applyNumberFormat="1" applyFont="1"/>
    <xf numFmtId="0" fontId="5" fillId="0" borderId="0" xfId="4" applyAlignment="1">
      <alignment horizontal="left"/>
    </xf>
    <xf numFmtId="164" fontId="5" fillId="0" borderId="0" xfId="4" applyNumberFormat="1"/>
    <xf numFmtId="164" fontId="2" fillId="0" borderId="0" xfId="4" applyNumberFormat="1" applyFont="1" applyAlignment="1">
      <alignment horizontal="left"/>
    </xf>
    <xf numFmtId="164" fontId="2" fillId="0" borderId="2" xfId="4" applyNumberFormat="1" applyFont="1" applyBorder="1"/>
    <xf numFmtId="44" fontId="2" fillId="0" borderId="2" xfId="2" applyFont="1" applyBorder="1"/>
    <xf numFmtId="40" fontId="5" fillId="0" borderId="0" xfId="4" applyNumberFormat="1"/>
    <xf numFmtId="49" fontId="11" fillId="0" borderId="0" xfId="4" applyNumberFormat="1" applyFont="1"/>
    <xf numFmtId="164" fontId="11" fillId="0" borderId="0" xfId="4" applyNumberFormat="1" applyFont="1" applyAlignment="1">
      <alignment horizontal="left"/>
    </xf>
    <xf numFmtId="164" fontId="11" fillId="0" borderId="0" xfId="4" applyNumberFormat="1" applyFont="1"/>
    <xf numFmtId="40" fontId="11" fillId="0" borderId="0" xfId="4" applyNumberFormat="1" applyFont="1"/>
    <xf numFmtId="164" fontId="4" fillId="0" borderId="1" xfId="4" applyNumberFormat="1" applyFont="1" applyBorder="1" applyAlignment="1">
      <alignment horizontal="center" wrapText="1"/>
    </xf>
    <xf numFmtId="49" fontId="5" fillId="0" borderId="0" xfId="4" applyNumberFormat="1" applyAlignment="1">
      <alignment horizontal="center"/>
    </xf>
    <xf numFmtId="0" fontId="23" fillId="0" borderId="0" xfId="0" applyFont="1"/>
    <xf numFmtId="49" fontId="8" fillId="0" borderId="0" xfId="4" applyNumberFormat="1" applyFont="1"/>
    <xf numFmtId="164" fontId="8" fillId="0" borderId="0" xfId="4" applyNumberFormat="1" applyFont="1"/>
    <xf numFmtId="0" fontId="24" fillId="0" borderId="0" xfId="4" applyFont="1"/>
    <xf numFmtId="49" fontId="5" fillId="0" borderId="0" xfId="4" applyNumberFormat="1" applyAlignment="1">
      <alignment horizontal="left"/>
    </xf>
    <xf numFmtId="40" fontId="5" fillId="0" borderId="0" xfId="4" quotePrefix="1" applyNumberFormat="1"/>
    <xf numFmtId="0" fontId="2" fillId="0" borderId="0" xfId="4" applyFont="1"/>
    <xf numFmtId="49" fontId="2" fillId="0" borderId="0" xfId="4" applyNumberFormat="1" applyFont="1"/>
    <xf numFmtId="164" fontId="2" fillId="0" borderId="0" xfId="4" applyNumberFormat="1" applyFont="1"/>
    <xf numFmtId="0" fontId="2" fillId="0" borderId="2" xfId="4" applyFont="1" applyBorder="1"/>
    <xf numFmtId="40" fontId="2" fillId="0" borderId="2" xfId="4" applyNumberFormat="1" applyFont="1" applyBorder="1"/>
    <xf numFmtId="0" fontId="5" fillId="0" borderId="0" xfId="5" applyFont="1"/>
    <xf numFmtId="49" fontId="5" fillId="0" borderId="0" xfId="5" applyNumberFormat="1" applyFont="1" applyAlignment="1">
      <alignment horizontal="center"/>
    </xf>
    <xf numFmtId="0" fontId="25" fillId="0" borderId="0" xfId="0" applyFont="1"/>
    <xf numFmtId="40" fontId="5" fillId="0" borderId="0" xfId="5" applyNumberFormat="1" applyFont="1" applyAlignment="1">
      <alignment horizontal="center"/>
    </xf>
    <xf numFmtId="40" fontId="26" fillId="0" borderId="0" xfId="5" applyNumberFormat="1" applyFont="1"/>
    <xf numFmtId="40" fontId="5" fillId="0" borderId="0" xfId="5" applyNumberFormat="1" applyFont="1"/>
    <xf numFmtId="0" fontId="27" fillId="0" borderId="0" xfId="0" applyFont="1"/>
    <xf numFmtId="0" fontId="20" fillId="0" borderId="1" xfId="5" applyFont="1" applyBorder="1" applyAlignment="1">
      <alignment horizontal="center" textRotation="90" wrapText="1"/>
    </xf>
    <xf numFmtId="49" fontId="20" fillId="0" borderId="1" xfId="1" applyNumberFormat="1" applyFont="1" applyBorder="1" applyAlignment="1">
      <alignment horizontal="center" textRotation="90" wrapText="1"/>
    </xf>
    <xf numFmtId="40" fontId="20" fillId="0" borderId="1" xfId="1" applyNumberFormat="1" applyFont="1" applyBorder="1" applyAlignment="1">
      <alignment horizontal="center" wrapText="1"/>
    </xf>
    <xf numFmtId="40" fontId="2" fillId="0" borderId="1" xfId="5" applyNumberFormat="1" applyFont="1" applyBorder="1" applyAlignment="1">
      <alignment horizontal="center" wrapText="1"/>
    </xf>
    <xf numFmtId="165" fontId="12" fillId="0" borderId="1" xfId="0" applyNumberFormat="1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2" fillId="0" borderId="0" xfId="5" applyFont="1" applyAlignment="1">
      <alignment horizontal="center" wrapText="1"/>
    </xf>
    <xf numFmtId="0" fontId="5" fillId="0" borderId="0" xfId="5" applyFont="1" applyAlignment="1">
      <alignment horizontal="center"/>
    </xf>
    <xf numFmtId="49" fontId="13" fillId="0" borderId="0" xfId="0" applyNumberFormat="1" applyFont="1" applyAlignment="1">
      <alignment horizontal="center" wrapText="1"/>
    </xf>
    <xf numFmtId="40" fontId="2" fillId="3" borderId="0" xfId="5" applyNumberFormat="1" applyFont="1" applyFill="1"/>
    <xf numFmtId="40" fontId="5" fillId="0" borderId="0" xfId="5" applyNumberFormat="1" applyFont="1" applyAlignment="1">
      <alignment horizontal="right"/>
    </xf>
    <xf numFmtId="40" fontId="2" fillId="3" borderId="3" xfId="5" applyNumberFormat="1" applyFont="1" applyFill="1" applyBorder="1" applyAlignment="1">
      <alignment horizontal="right"/>
    </xf>
    <xf numFmtId="40" fontId="2" fillId="3" borderId="2" xfId="5" applyNumberFormat="1" applyFont="1" applyFill="1" applyBorder="1" applyAlignment="1">
      <alignment horizontal="right"/>
    </xf>
    <xf numFmtId="40" fontId="2" fillId="3" borderId="0" xfId="5" applyNumberFormat="1" applyFont="1" applyFill="1" applyAlignment="1">
      <alignment horizontal="right"/>
    </xf>
    <xf numFmtId="40" fontId="2" fillId="3" borderId="4" xfId="5" applyNumberFormat="1" applyFont="1" applyFill="1" applyBorder="1" applyAlignment="1">
      <alignment horizontal="right"/>
    </xf>
    <xf numFmtId="0" fontId="5" fillId="4" borderId="0" xfId="5" applyFont="1" applyFill="1" applyAlignment="1">
      <alignment horizontal="center"/>
    </xf>
    <xf numFmtId="49" fontId="5" fillId="4" borderId="0" xfId="5" applyNumberFormat="1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40" fontId="5" fillId="4" borderId="0" xfId="5" applyNumberFormat="1" applyFont="1" applyFill="1" applyAlignment="1">
      <alignment horizontal="center"/>
    </xf>
    <xf numFmtId="40" fontId="5" fillId="4" borderId="0" xfId="5" applyNumberFormat="1" applyFont="1" applyFill="1"/>
    <xf numFmtId="0" fontId="27" fillId="4" borderId="0" xfId="0" applyFont="1" applyFill="1"/>
    <xf numFmtId="0" fontId="5" fillId="0" borderId="5" xfId="5" applyFont="1" applyBorder="1" applyAlignment="1">
      <alignment horizontal="center"/>
    </xf>
    <xf numFmtId="49" fontId="5" fillId="0" borderId="5" xfId="5" applyNumberFormat="1" applyFont="1" applyBorder="1" applyAlignment="1">
      <alignment horizontal="center"/>
    </xf>
    <xf numFmtId="0" fontId="2" fillId="0" borderId="5" xfId="5" applyFont="1" applyBorder="1"/>
    <xf numFmtId="40" fontId="5" fillId="0" borderId="5" xfId="5" applyNumberFormat="1" applyFont="1" applyBorder="1" applyAlignment="1">
      <alignment horizontal="center"/>
    </xf>
    <xf numFmtId="40" fontId="29" fillId="0" borderId="5" xfId="5" applyNumberFormat="1" applyFont="1" applyBorder="1" applyAlignment="1">
      <alignment horizontal="center" vertical="center"/>
    </xf>
    <xf numFmtId="40" fontId="29" fillId="0" borderId="5" xfId="5" applyNumberFormat="1" applyFont="1" applyBorder="1" applyAlignment="1">
      <alignment horizontal="center" wrapText="1"/>
    </xf>
    <xf numFmtId="0" fontId="5" fillId="0" borderId="5" xfId="5" applyFont="1" applyBorder="1"/>
    <xf numFmtId="39" fontId="5" fillId="0" borderId="5" xfId="2" applyNumberFormat="1" applyFont="1" applyFill="1" applyBorder="1" applyAlignment="1">
      <alignment horizontal="center"/>
    </xf>
    <xf numFmtId="0" fontId="5" fillId="0" borderId="5" xfId="5" applyFont="1" applyBorder="1" applyAlignment="1">
      <alignment wrapText="1"/>
    </xf>
    <xf numFmtId="8" fontId="5" fillId="0" borderId="5" xfId="2" applyNumberFormat="1" applyFont="1" applyFill="1" applyBorder="1" applyAlignment="1">
      <alignment horizontal="center"/>
    </xf>
    <xf numFmtId="0" fontId="5" fillId="0" borderId="5" xfId="5" applyFont="1" applyBorder="1" applyAlignment="1">
      <alignment horizontal="left" wrapText="1"/>
    </xf>
    <xf numFmtId="0" fontId="30" fillId="5" borderId="6" xfId="0" applyFont="1" applyFill="1" applyBorder="1" applyAlignment="1">
      <alignment wrapText="1"/>
    </xf>
    <xf numFmtId="0" fontId="30" fillId="0" borderId="0" xfId="0" applyFont="1"/>
    <xf numFmtId="0" fontId="30" fillId="5" borderId="5" xfId="0" applyFont="1" applyFill="1" applyBorder="1" applyAlignment="1">
      <alignment wrapText="1"/>
    </xf>
    <xf numFmtId="0" fontId="20" fillId="0" borderId="5" xfId="5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1" fillId="5" borderId="5" xfId="0" applyFont="1" applyFill="1" applyBorder="1" applyAlignment="1">
      <alignment vertical="center" wrapText="1"/>
    </xf>
    <xf numFmtId="0" fontId="30" fillId="0" borderId="5" xfId="0" applyFont="1" applyBorder="1"/>
    <xf numFmtId="0" fontId="32" fillId="0" borderId="0" xfId="0" applyFont="1"/>
    <xf numFmtId="0" fontId="20" fillId="0" borderId="5" xfId="0" applyFont="1" applyBorder="1" applyAlignment="1">
      <alignment horizontal="center"/>
    </xf>
    <xf numFmtId="2" fontId="5" fillId="0" borderId="5" xfId="5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wrapText="1"/>
    </xf>
    <xf numFmtId="0" fontId="31" fillId="0" borderId="0" xfId="0" applyFont="1"/>
    <xf numFmtId="40" fontId="5" fillId="0" borderId="7" xfId="5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left"/>
    </xf>
    <xf numFmtId="40" fontId="28" fillId="0" borderId="7" xfId="0" applyNumberFormat="1" applyFont="1" applyBorder="1" applyAlignment="1">
      <alignment horizontal="center"/>
    </xf>
    <xf numFmtId="8" fontId="2" fillId="0" borderId="7" xfId="5" applyNumberFormat="1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49" fontId="5" fillId="0" borderId="11" xfId="5" applyNumberFormat="1" applyFont="1" applyBorder="1" applyAlignment="1">
      <alignment horizontal="center"/>
    </xf>
    <xf numFmtId="0" fontId="5" fillId="0" borderId="11" xfId="5" applyFont="1" applyBorder="1"/>
    <xf numFmtId="40" fontId="5" fillId="0" borderId="11" xfId="5" applyNumberFormat="1" applyFont="1" applyBorder="1" applyAlignment="1">
      <alignment horizontal="center"/>
    </xf>
    <xf numFmtId="8" fontId="5" fillId="0" borderId="11" xfId="5" applyNumberFormat="1" applyFont="1" applyBorder="1" applyAlignment="1">
      <alignment horizontal="center"/>
    </xf>
    <xf numFmtId="8" fontId="27" fillId="0" borderId="11" xfId="0" applyNumberFormat="1" applyFont="1" applyBorder="1" applyAlignment="1">
      <alignment horizontal="center"/>
    </xf>
    <xf numFmtId="8" fontId="27" fillId="0" borderId="12" xfId="0" applyNumberFormat="1" applyFont="1" applyBorder="1" applyAlignment="1">
      <alignment horizontal="center"/>
    </xf>
    <xf numFmtId="8" fontId="5" fillId="0" borderId="0" xfId="5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8" fontId="27" fillId="0" borderId="0" xfId="0" applyNumberFormat="1" applyFont="1" applyAlignment="1">
      <alignment horizontal="center"/>
    </xf>
    <xf numFmtId="165" fontId="13" fillId="0" borderId="0" xfId="3" applyNumberFormat="1" applyFont="1" applyFill="1" applyBorder="1" applyAlignment="1">
      <alignment horizontal="center"/>
    </xf>
    <xf numFmtId="49" fontId="2" fillId="0" borderId="0" xfId="5" applyNumberFormat="1" applyFont="1" applyAlignment="1">
      <alignment horizontal="center"/>
    </xf>
    <xf numFmtId="0" fontId="2" fillId="6" borderId="0" xfId="0" applyFont="1" applyFill="1" applyAlignment="1">
      <alignment wrapText="1"/>
    </xf>
    <xf numFmtId="8" fontId="28" fillId="0" borderId="2" xfId="0" applyNumberFormat="1" applyFont="1" applyBorder="1" applyAlignment="1">
      <alignment horizontal="center"/>
    </xf>
    <xf numFmtId="0" fontId="2" fillId="0" borderId="0" xfId="5" applyFont="1"/>
    <xf numFmtId="165" fontId="13" fillId="0" borderId="0" xfId="0" applyNumberFormat="1" applyFont="1" applyAlignment="1">
      <alignment horizontal="left"/>
    </xf>
    <xf numFmtId="165" fontId="13" fillId="0" borderId="3" xfId="3" applyNumberFormat="1" applyFont="1" applyFill="1" applyBorder="1" applyAlignment="1">
      <alignment horizontal="center"/>
    </xf>
    <xf numFmtId="165" fontId="13" fillId="0" borderId="2" xfId="3" applyNumberFormat="1" applyFont="1" applyFill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2" fillId="0" borderId="0" xfId="0" applyFont="1"/>
    <xf numFmtId="40" fontId="20" fillId="0" borderId="0" xfId="5" applyNumberFormat="1" applyFont="1" applyAlignment="1">
      <alignment horizontal="center"/>
    </xf>
    <xf numFmtId="40" fontId="22" fillId="0" borderId="0" xfId="5" applyNumberFormat="1" applyFont="1" applyAlignment="1">
      <alignment horizontal="right"/>
    </xf>
    <xf numFmtId="1" fontId="5" fillId="0" borderId="0" xfId="4" applyNumberFormat="1" applyAlignment="1">
      <alignment horizontal="center"/>
    </xf>
    <xf numFmtId="4" fontId="33" fillId="0" borderId="0" xfId="4" applyNumberFormat="1" applyFont="1" applyAlignment="1">
      <alignment horizontal="center"/>
    </xf>
    <xf numFmtId="4" fontId="33" fillId="0" borderId="0" xfId="4" applyNumberFormat="1" applyFont="1" applyAlignment="1">
      <alignment horizontal="right"/>
    </xf>
    <xf numFmtId="4" fontId="16" fillId="0" borderId="0" xfId="4" applyNumberFormat="1" applyFont="1"/>
    <xf numFmtId="0" fontId="20" fillId="0" borderId="0" xfId="6" applyFont="1"/>
    <xf numFmtId="4" fontId="22" fillId="0" borderId="0" xfId="6" applyNumberFormat="1" applyFont="1"/>
    <xf numFmtId="40" fontId="19" fillId="0" borderId="0" xfId="4" applyNumberFormat="1" applyFont="1"/>
    <xf numFmtId="0" fontId="19" fillId="0" borderId="0" xfId="4" applyFont="1"/>
    <xf numFmtId="0" fontId="22" fillId="0" borderId="0" xfId="6" applyFont="1"/>
    <xf numFmtId="1" fontId="19" fillId="0" borderId="0" xfId="4" applyNumberFormat="1" applyFont="1" applyAlignment="1">
      <alignment horizontal="left"/>
    </xf>
    <xf numFmtId="4" fontId="19" fillId="0" borderId="0" xfId="6" applyNumberFormat="1" applyFont="1"/>
    <xf numFmtId="49" fontId="19" fillId="0" borderId="0" xfId="4" applyNumberFormat="1" applyFont="1" applyAlignment="1">
      <alignment horizontal="left"/>
    </xf>
    <xf numFmtId="164" fontId="34" fillId="0" borderId="0" xfId="0" applyNumberFormat="1" applyFont="1"/>
    <xf numFmtId="0" fontId="34" fillId="0" borderId="0" xfId="4" applyFont="1"/>
    <xf numFmtId="0" fontId="19" fillId="0" borderId="0" xfId="4" applyFont="1" applyAlignment="1">
      <alignment horizontal="right"/>
    </xf>
    <xf numFmtId="40" fontId="35" fillId="0" borderId="0" xfId="4" applyNumberFormat="1" applyFont="1"/>
    <xf numFmtId="164" fontId="19" fillId="0" borderId="0" xfId="4" applyNumberFormat="1" applyFont="1" applyAlignment="1">
      <alignment horizontal="left"/>
    </xf>
    <xf numFmtId="49" fontId="19" fillId="0" borderId="1" xfId="4" applyNumberFormat="1" applyFont="1" applyBorder="1" applyAlignment="1">
      <alignment horizontal="center" wrapText="1"/>
    </xf>
    <xf numFmtId="164" fontId="19" fillId="0" borderId="1" xfId="4" applyNumberFormat="1" applyFont="1" applyBorder="1" applyAlignment="1">
      <alignment horizontal="center"/>
    </xf>
    <xf numFmtId="0" fontId="19" fillId="0" borderId="1" xfId="4" applyFont="1" applyBorder="1" applyAlignment="1">
      <alignment horizontal="center"/>
    </xf>
    <xf numFmtId="40" fontId="19" fillId="0" borderId="1" xfId="4" applyNumberFormat="1" applyFont="1" applyBorder="1" applyAlignment="1">
      <alignment horizontal="center" wrapText="1"/>
    </xf>
    <xf numFmtId="49" fontId="22" fillId="0" borderId="0" xfId="4" applyNumberFormat="1" applyFont="1"/>
    <xf numFmtId="164" fontId="22" fillId="0" borderId="0" xfId="4" applyNumberFormat="1" applyFont="1" applyAlignment="1">
      <alignment horizontal="center"/>
    </xf>
    <xf numFmtId="164" fontId="22" fillId="0" borderId="0" xfId="4" applyNumberFormat="1" applyFont="1" applyAlignment="1">
      <alignment horizontal="left"/>
    </xf>
    <xf numFmtId="4" fontId="20" fillId="0" borderId="0" xfId="4" applyNumberFormat="1" applyFont="1" applyAlignment="1">
      <alignment horizontal="center"/>
    </xf>
    <xf numFmtId="4" fontId="22" fillId="0" borderId="0" xfId="4" applyNumberFormat="1" applyFont="1" applyAlignment="1">
      <alignment horizontal="center"/>
    </xf>
    <xf numFmtId="4" fontId="22" fillId="0" borderId="0" xfId="4" applyNumberFormat="1" applyFont="1"/>
    <xf numFmtId="164" fontId="22" fillId="0" borderId="0" xfId="0" applyNumberFormat="1" applyFont="1" applyAlignment="1">
      <alignment horizontal="center"/>
    </xf>
    <xf numFmtId="4" fontId="20" fillId="0" borderId="0" xfId="4" applyNumberFormat="1" applyFont="1" applyAlignment="1">
      <alignment horizontal="right"/>
    </xf>
    <xf numFmtId="4" fontId="20" fillId="0" borderId="0" xfId="4" applyNumberFormat="1" applyFont="1"/>
    <xf numFmtId="40" fontId="20" fillId="0" borderId="0" xfId="4" applyNumberFormat="1" applyFont="1" applyAlignment="1">
      <alignment horizontal="center"/>
    </xf>
    <xf numFmtId="0" fontId="22" fillId="0" borderId="0" xfId="4" applyFont="1" applyAlignment="1">
      <alignment horizontal="left"/>
    </xf>
    <xf numFmtId="164" fontId="22" fillId="0" borderId="0" xfId="4" applyNumberFormat="1" applyFont="1"/>
    <xf numFmtId="164" fontId="20" fillId="0" borderId="0" xfId="4" applyNumberFormat="1" applyFont="1" applyAlignment="1">
      <alignment horizontal="left"/>
    </xf>
    <xf numFmtId="164" fontId="20" fillId="0" borderId="2" xfId="4" applyNumberFormat="1" applyFont="1" applyBorder="1"/>
    <xf numFmtId="44" fontId="20" fillId="0" borderId="2" xfId="2" applyFont="1" applyBorder="1"/>
    <xf numFmtId="164" fontId="20" fillId="0" borderId="0" xfId="4" applyNumberFormat="1" applyFont="1"/>
    <xf numFmtId="40" fontId="22" fillId="0" borderId="0" xfId="4" applyNumberFormat="1" applyFont="1"/>
    <xf numFmtId="4" fontId="11" fillId="0" borderId="0" xfId="4" applyNumberFormat="1" applyFont="1"/>
    <xf numFmtId="0" fontId="19" fillId="0" borderId="1" xfId="4" applyFont="1" applyBorder="1"/>
    <xf numFmtId="49" fontId="5" fillId="0" borderId="0" xfId="4" applyNumberFormat="1" applyAlignment="1">
      <alignment horizontal="left" vertical="top" wrapText="1"/>
    </xf>
    <xf numFmtId="166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5" fillId="0" borderId="0" xfId="0" applyFont="1"/>
    <xf numFmtId="44" fontId="2" fillId="0" borderId="0" xfId="2" applyFont="1" applyBorder="1"/>
    <xf numFmtId="44" fontId="20" fillId="0" borderId="2" xfId="4" applyNumberFormat="1" applyFont="1" applyBorder="1"/>
    <xf numFmtId="4" fontId="2" fillId="0" borderId="0" xfId="4" applyNumberFormat="1" applyFont="1" applyAlignment="1">
      <alignment horizontal="right"/>
    </xf>
    <xf numFmtId="40" fontId="5" fillId="0" borderId="0" xfId="4" applyNumberFormat="1" applyAlignment="1">
      <alignment horizontal="left"/>
    </xf>
    <xf numFmtId="0" fontId="0" fillId="7" borderId="0" xfId="0" applyFill="1"/>
    <xf numFmtId="0" fontId="36" fillId="7" borderId="0" xfId="0" applyFont="1" applyFill="1"/>
    <xf numFmtId="0" fontId="37" fillId="7" borderId="0" xfId="0" applyFont="1" applyFill="1"/>
    <xf numFmtId="49" fontId="20" fillId="0" borderId="0" xfId="4" applyNumberFormat="1" applyFont="1"/>
    <xf numFmtId="4" fontId="16" fillId="0" borderId="0" xfId="4" applyNumberFormat="1" applyFont="1" applyAlignment="1">
      <alignment horizontal="right"/>
    </xf>
    <xf numFmtId="40" fontId="22" fillId="0" borderId="0" xfId="4" applyNumberFormat="1" applyFont="1" applyAlignment="1">
      <alignment horizontal="center"/>
    </xf>
    <xf numFmtId="44" fontId="20" fillId="0" borderId="0" xfId="2" applyFont="1" applyBorder="1"/>
    <xf numFmtId="49" fontId="5" fillId="0" borderId="3" xfId="4" applyNumberFormat="1" applyBorder="1"/>
    <xf numFmtId="164" fontId="5" fillId="0" borderId="3" xfId="4" applyNumberFormat="1" applyBorder="1" applyAlignment="1">
      <alignment horizontal="center"/>
    </xf>
    <xf numFmtId="164" fontId="5" fillId="0" borderId="13" xfId="4" applyNumberFormat="1" applyBorder="1" applyAlignment="1">
      <alignment horizontal="left"/>
    </xf>
    <xf numFmtId="4" fontId="33" fillId="0" borderId="13" xfId="4" applyNumberFormat="1" applyFont="1" applyBorder="1" applyAlignment="1">
      <alignment horizontal="center"/>
    </xf>
    <xf numFmtId="4" fontId="5" fillId="0" borderId="13" xfId="4" applyNumberFormat="1" applyBorder="1" applyAlignment="1">
      <alignment horizontal="center"/>
    </xf>
    <xf numFmtId="4" fontId="33" fillId="0" borderId="13" xfId="4" applyNumberFormat="1" applyFont="1" applyBorder="1" applyAlignment="1">
      <alignment horizontal="right"/>
    </xf>
    <xf numFmtId="4" fontId="5" fillId="0" borderId="13" xfId="4" applyNumberFormat="1" applyBorder="1"/>
    <xf numFmtId="4" fontId="16" fillId="0" borderId="13" xfId="4" applyNumberFormat="1" applyFont="1" applyBorder="1" applyAlignment="1">
      <alignment horizontal="right"/>
    </xf>
    <xf numFmtId="4" fontId="5" fillId="0" borderId="0" xfId="4" applyNumberFormat="1" applyAlignment="1">
      <alignment horizontal="left"/>
    </xf>
    <xf numFmtId="0" fontId="38" fillId="0" borderId="0" xfId="0" applyFont="1" applyAlignment="1">
      <alignment horizontal="left" vertical="center"/>
    </xf>
    <xf numFmtId="49" fontId="22" fillId="0" borderId="0" xfId="4" applyNumberFormat="1" applyFont="1" applyAlignment="1">
      <alignment vertical="center"/>
    </xf>
    <xf numFmtId="164" fontId="22" fillId="0" borderId="0" xfId="4" applyNumberFormat="1" applyFont="1" applyAlignment="1">
      <alignment horizontal="center" vertical="center"/>
    </xf>
    <xf numFmtId="164" fontId="22" fillId="0" borderId="0" xfId="4" applyNumberFormat="1" applyFont="1" applyAlignment="1">
      <alignment horizontal="left" vertical="center"/>
    </xf>
    <xf numFmtId="4" fontId="20" fillId="0" borderId="0" xfId="4" applyNumberFormat="1" applyFont="1" applyAlignment="1">
      <alignment horizontal="center" vertical="center"/>
    </xf>
    <xf numFmtId="4" fontId="22" fillId="0" borderId="0" xfId="4" applyNumberFormat="1" applyFont="1" applyAlignment="1">
      <alignment horizontal="center" vertical="center"/>
    </xf>
    <xf numFmtId="4" fontId="22" fillId="0" borderId="0" xfId="4" applyNumberFormat="1" applyFont="1" applyAlignment="1">
      <alignment vertical="center"/>
    </xf>
    <xf numFmtId="0" fontId="22" fillId="0" borderId="0" xfId="4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4" fontId="20" fillId="0" borderId="0" xfId="4" applyNumberFormat="1" applyFont="1" applyAlignment="1">
      <alignment horizontal="right" vertical="center"/>
    </xf>
    <xf numFmtId="4" fontId="20" fillId="0" borderId="0" xfId="4" applyNumberFormat="1" applyFont="1" applyAlignment="1">
      <alignment vertical="center"/>
    </xf>
    <xf numFmtId="40" fontId="20" fillId="0" borderId="0" xfId="4" applyNumberFormat="1" applyFont="1" applyAlignment="1">
      <alignment horizontal="center" vertical="center"/>
    </xf>
    <xf numFmtId="0" fontId="22" fillId="0" borderId="0" xfId="4" applyFont="1" applyAlignment="1">
      <alignment horizontal="left" vertical="center"/>
    </xf>
    <xf numFmtId="164" fontId="22" fillId="0" borderId="0" xfId="4" applyNumberFormat="1" applyFont="1" applyAlignment="1">
      <alignment vertical="center"/>
    </xf>
    <xf numFmtId="164" fontId="20" fillId="0" borderId="0" xfId="4" applyNumberFormat="1" applyFont="1" applyAlignment="1">
      <alignment horizontal="left" vertical="center"/>
    </xf>
    <xf numFmtId="164" fontId="20" fillId="0" borderId="2" xfId="4" applyNumberFormat="1" applyFont="1" applyBorder="1" applyAlignment="1">
      <alignment vertical="center"/>
    </xf>
    <xf numFmtId="44" fontId="20" fillId="0" borderId="2" xfId="2" applyFont="1" applyBorder="1" applyAlignment="1">
      <alignment vertical="center"/>
    </xf>
    <xf numFmtId="0" fontId="20" fillId="0" borderId="0" xfId="4" applyFont="1" applyAlignment="1">
      <alignment vertical="center"/>
    </xf>
    <xf numFmtId="44" fontId="20" fillId="0" borderId="2" xfId="4" applyNumberFormat="1" applyFont="1" applyBorder="1" applyAlignment="1">
      <alignment vertical="center"/>
    </xf>
    <xf numFmtId="40" fontId="22" fillId="0" borderId="0" xfId="4" applyNumberFormat="1" applyFont="1" applyAlignment="1">
      <alignment vertical="center"/>
    </xf>
    <xf numFmtId="0" fontId="5" fillId="0" borderId="0" xfId="4" applyAlignment="1">
      <alignment horizontal="center"/>
    </xf>
    <xf numFmtId="49" fontId="22" fillId="0" borderId="3" xfId="4" applyNumberFormat="1" applyFont="1" applyBorder="1"/>
    <xf numFmtId="164" fontId="22" fillId="0" borderId="3" xfId="4" applyNumberFormat="1" applyFont="1" applyBorder="1" applyAlignment="1">
      <alignment horizontal="center"/>
    </xf>
    <xf numFmtId="164" fontId="22" fillId="0" borderId="3" xfId="4" applyNumberFormat="1" applyFont="1" applyBorder="1" applyAlignment="1">
      <alignment horizontal="left"/>
    </xf>
    <xf numFmtId="4" fontId="22" fillId="0" borderId="3" xfId="4" applyNumberFormat="1" applyFont="1" applyBorder="1" applyAlignment="1">
      <alignment horizontal="center"/>
    </xf>
    <xf numFmtId="4" fontId="20" fillId="0" borderId="3" xfId="4" applyNumberFormat="1" applyFont="1" applyBorder="1" applyAlignment="1">
      <alignment horizontal="right"/>
    </xf>
    <xf numFmtId="4" fontId="22" fillId="0" borderId="3" xfId="4" applyNumberFormat="1" applyFont="1" applyBorder="1"/>
    <xf numFmtId="4" fontId="22" fillId="0" borderId="0" xfId="4" applyNumberFormat="1" applyFont="1" applyAlignment="1">
      <alignment horizontal="left"/>
    </xf>
    <xf numFmtId="40" fontId="19" fillId="0" borderId="0" xfId="4" applyNumberFormat="1" applyFont="1" applyAlignment="1">
      <alignment horizontal="center" wrapText="1"/>
    </xf>
    <xf numFmtId="0" fontId="41" fillId="0" borderId="0" xfId="0" applyFont="1"/>
    <xf numFmtId="164" fontId="5" fillId="0" borderId="3" xfId="4" applyNumberFormat="1" applyBorder="1" applyAlignment="1">
      <alignment horizontal="left"/>
    </xf>
    <xf numFmtId="4" fontId="5" fillId="0" borderId="3" xfId="4" applyNumberFormat="1" applyBorder="1" applyAlignment="1">
      <alignment horizontal="center"/>
    </xf>
    <xf numFmtId="4" fontId="5" fillId="0" borderId="3" xfId="4" applyNumberFormat="1" applyBorder="1"/>
    <xf numFmtId="4" fontId="16" fillId="0" borderId="3" xfId="4" applyNumberFormat="1" applyFont="1" applyBorder="1" applyAlignment="1">
      <alignment horizontal="right"/>
    </xf>
    <xf numFmtId="4" fontId="16" fillId="0" borderId="3" xfId="4" applyNumberFormat="1" applyFont="1" applyBorder="1"/>
    <xf numFmtId="0" fontId="16" fillId="0" borderId="3" xfId="4" applyFont="1" applyBorder="1" applyAlignment="1">
      <alignment horizontal="right"/>
    </xf>
    <xf numFmtId="8" fontId="27" fillId="0" borderId="0" xfId="0" applyNumberFormat="1" applyFont="1"/>
  </cellXfs>
  <cellStyles count="7">
    <cellStyle name="Comma" xfId="1" builtinId="3"/>
    <cellStyle name="Currency" xfId="2" builtinId="4"/>
    <cellStyle name="Currency 2" xfId="3" xr:uid="{00000000-0005-0000-0000-000002000000}"/>
    <cellStyle name="Normal" xfId="0" builtinId="0"/>
    <cellStyle name="Normal 2" xfId="4" xr:uid="{00000000-0005-0000-0000-000004000000}"/>
    <cellStyle name="Normal_CLARINDA" xfId="5" xr:uid="{00000000-0005-0000-0000-000005000000}"/>
    <cellStyle name="Normal_LUCAS REMODEL FOR Dept of Comm.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57150</xdr:rowOff>
    </xdr:from>
    <xdr:to>
      <xdr:col>18</xdr:col>
      <xdr:colOff>495300</xdr:colOff>
      <xdr:row>57</xdr:row>
      <xdr:rowOff>131445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6D0AB2C-150C-4979-9BAF-348F885F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075"/>
          <a:ext cx="11468100" cy="406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47625</xdr:rowOff>
    </xdr:from>
    <xdr:to>
      <xdr:col>18</xdr:col>
      <xdr:colOff>95250</xdr:colOff>
      <xdr:row>101</xdr:row>
      <xdr:rowOff>133350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A91C106B-C0EB-4849-8956-2821E8F2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3950"/>
          <a:ext cx="1106805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18</xdr:col>
      <xdr:colOff>283844</xdr:colOff>
      <xdr:row>112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32FA1A-F6A9-49DF-836A-9490BA45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335000"/>
          <a:ext cx="11249024" cy="2028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10</xdr:col>
      <xdr:colOff>575774</xdr:colOff>
      <xdr:row>147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CF945A-E74A-4BAD-8778-F3A4F7BD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916275"/>
          <a:ext cx="6671774" cy="6200775"/>
        </a:xfrm>
        <a:prstGeom prst="rect">
          <a:avLst/>
        </a:prstGeom>
      </xdr:spPr>
    </xdr:pic>
    <xdr:clientData/>
  </xdr:twoCellAnchor>
  <xdr:twoCellAnchor editAs="oneCell">
    <xdr:from>
      <xdr:col>11</xdr:col>
      <xdr:colOff>151059</xdr:colOff>
      <xdr:row>127</xdr:row>
      <xdr:rowOff>28575</xdr:rowOff>
    </xdr:from>
    <xdr:to>
      <xdr:col>25</xdr:col>
      <xdr:colOff>125229</xdr:colOff>
      <xdr:row>161</xdr:row>
      <xdr:rowOff>134436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2EDA8F-C5B5-DF14-02E0-843E064C7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6659" y="18230850"/>
          <a:ext cx="8508570" cy="658286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163</xdr:row>
      <xdr:rowOff>0</xdr:rowOff>
    </xdr:from>
    <xdr:to>
      <xdr:col>27</xdr:col>
      <xdr:colOff>296678</xdr:colOff>
      <xdr:row>186</xdr:row>
      <xdr:rowOff>86329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CC3854-3E02-B6AF-7AB8-C512BD85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05600" y="25060275"/>
          <a:ext cx="10050278" cy="43249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18</xdr:col>
      <xdr:colOff>239690</xdr:colOff>
      <xdr:row>31</xdr:row>
      <xdr:rowOff>57929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A7F03C6-FF30-DD5B-2698-04AE1062D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81000"/>
          <a:ext cx="11212490" cy="5582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2:H186"/>
  <sheetViews>
    <sheetView zoomScale="90" zoomScaleNormal="90" workbookViewId="0">
      <selection activeCell="F2" sqref="F2"/>
    </sheetView>
  </sheetViews>
  <sheetFormatPr defaultRowHeight="15" x14ac:dyDescent="0.25"/>
  <sheetData>
    <row r="2" spans="3:3" ht="45" customHeight="1" x14ac:dyDescent="0.4">
      <c r="C2" s="257" t="s">
        <v>332</v>
      </c>
    </row>
    <row r="33" spans="1:8" ht="23.25" x14ac:dyDescent="0.35">
      <c r="A33" s="213" t="s">
        <v>175</v>
      </c>
      <c r="B33" s="214"/>
      <c r="C33" s="214"/>
      <c r="D33" s="214"/>
      <c r="E33" s="214"/>
      <c r="F33" s="214"/>
      <c r="G33" s="212"/>
      <c r="H33" s="212"/>
    </row>
    <row r="76" spans="3:3" x14ac:dyDescent="0.25">
      <c r="C76" t="s">
        <v>5</v>
      </c>
    </row>
    <row r="183" spans="2:2" ht="7.5" customHeight="1" x14ac:dyDescent="0.25"/>
    <row r="184" spans="2:2" hidden="1" x14ac:dyDescent="0.25"/>
    <row r="185" spans="2:2" hidden="1" x14ac:dyDescent="0.25"/>
    <row r="186" spans="2:2" ht="41.25" customHeight="1" x14ac:dyDescent="0.4">
      <c r="B186" s="257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I628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21.8554687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4.7109375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117</v>
      </c>
      <c r="B4" s="32"/>
      <c r="D4" s="175" t="s">
        <v>111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112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ht="12.75" customHeight="1" x14ac:dyDescent="0.2">
      <c r="A9" s="185" t="s">
        <v>118</v>
      </c>
      <c r="B9" s="186">
        <v>45558</v>
      </c>
      <c r="C9" s="187" t="s">
        <v>82</v>
      </c>
      <c r="D9" s="188">
        <v>38889.93</v>
      </c>
      <c r="E9" s="189">
        <f>D9</f>
        <v>38889.93</v>
      </c>
      <c r="F9" s="192"/>
      <c r="G9" s="190"/>
      <c r="H9" s="190">
        <f>E9</f>
        <v>38889.93</v>
      </c>
    </row>
    <row r="10" spans="1:9" ht="12.75" customHeight="1" x14ac:dyDescent="0.2">
      <c r="A10" s="185" t="s">
        <v>143</v>
      </c>
      <c r="B10" s="191">
        <v>45631</v>
      </c>
      <c r="C10" s="187" t="s">
        <v>150</v>
      </c>
      <c r="D10" s="188"/>
      <c r="E10" s="189">
        <f t="shared" ref="E10:E21" si="0">E9+D10</f>
        <v>38889.93</v>
      </c>
      <c r="F10" s="192">
        <v>30133.759999999998</v>
      </c>
      <c r="G10" s="190">
        <f t="shared" ref="G10:G21" si="1">G9+F10</f>
        <v>30133.759999999998</v>
      </c>
      <c r="H10" s="190">
        <f t="shared" ref="H10:H21" si="2">H9-F10+D10</f>
        <v>8756.1700000000019</v>
      </c>
      <c r="I10" s="193">
        <f>1585.98</f>
        <v>1585.98</v>
      </c>
    </row>
    <row r="11" spans="1:9" ht="12.75" customHeight="1" x14ac:dyDescent="0.2">
      <c r="A11" s="185" t="s">
        <v>118</v>
      </c>
      <c r="B11" s="186">
        <v>45637</v>
      </c>
      <c r="C11" s="187" t="s">
        <v>156</v>
      </c>
      <c r="D11" s="188">
        <v>0</v>
      </c>
      <c r="E11" s="189">
        <f t="shared" si="0"/>
        <v>38889.93</v>
      </c>
      <c r="F11" s="192"/>
      <c r="G11" s="190">
        <f t="shared" si="1"/>
        <v>30133.759999999998</v>
      </c>
      <c r="H11" s="190">
        <f t="shared" si="2"/>
        <v>8756.1700000000019</v>
      </c>
      <c r="I11" s="190"/>
    </row>
    <row r="12" spans="1:9" ht="12.75" customHeight="1" x14ac:dyDescent="0.2">
      <c r="A12" s="185" t="s">
        <v>160</v>
      </c>
      <c r="B12" s="186">
        <v>45653</v>
      </c>
      <c r="C12" s="187" t="s">
        <v>161</v>
      </c>
      <c r="D12" s="189"/>
      <c r="E12" s="189">
        <f t="shared" si="0"/>
        <v>38889.93</v>
      </c>
      <c r="F12" s="192">
        <v>2787.3</v>
      </c>
      <c r="G12" s="190">
        <f t="shared" si="1"/>
        <v>32921.06</v>
      </c>
      <c r="H12" s="190">
        <f t="shared" si="2"/>
        <v>5968.8700000000017</v>
      </c>
      <c r="I12" s="193">
        <f>I10+146.7</f>
        <v>1732.68</v>
      </c>
    </row>
    <row r="13" spans="1:9" ht="12.75" customHeight="1" x14ac:dyDescent="0.2">
      <c r="A13" s="185" t="s">
        <v>181</v>
      </c>
      <c r="B13" s="186">
        <v>45666</v>
      </c>
      <c r="C13" s="187" t="s">
        <v>182</v>
      </c>
      <c r="D13" s="194">
        <v>-4236.1899999999996</v>
      </c>
      <c r="E13" s="189">
        <f t="shared" si="0"/>
        <v>34653.74</v>
      </c>
      <c r="F13" s="193">
        <v>1732.68</v>
      </c>
      <c r="G13" s="190">
        <f t="shared" si="1"/>
        <v>34653.74</v>
      </c>
      <c r="H13" s="190">
        <f t="shared" si="2"/>
        <v>0</v>
      </c>
      <c r="I13" s="190"/>
    </row>
    <row r="14" spans="1:9" ht="12.75" customHeight="1" x14ac:dyDescent="0.2">
      <c r="B14" s="186"/>
      <c r="C14" s="187"/>
      <c r="D14" s="189"/>
      <c r="E14" s="189">
        <f t="shared" si="0"/>
        <v>34653.74</v>
      </c>
      <c r="F14" s="190"/>
      <c r="G14" s="190">
        <f t="shared" si="1"/>
        <v>34653.74</v>
      </c>
      <c r="H14" s="190">
        <f t="shared" si="2"/>
        <v>0</v>
      </c>
      <c r="I14" s="190"/>
    </row>
    <row r="15" spans="1:9" ht="12.75" customHeight="1" x14ac:dyDescent="0.2">
      <c r="B15" s="186"/>
      <c r="C15" s="187"/>
      <c r="D15" s="189"/>
      <c r="E15" s="189">
        <f t="shared" si="0"/>
        <v>34653.74</v>
      </c>
      <c r="F15" s="193"/>
      <c r="G15" s="190">
        <f t="shared" si="1"/>
        <v>34653.74</v>
      </c>
      <c r="H15" s="190">
        <f t="shared" si="2"/>
        <v>0</v>
      </c>
      <c r="I15" s="190"/>
    </row>
    <row r="16" spans="1:9" ht="12.75" customHeight="1" x14ac:dyDescent="0.2">
      <c r="B16" s="186"/>
      <c r="C16" s="187"/>
      <c r="D16" s="189"/>
      <c r="E16" s="189">
        <f t="shared" si="0"/>
        <v>34653.74</v>
      </c>
      <c r="F16" s="193"/>
      <c r="G16" s="190">
        <f t="shared" si="1"/>
        <v>34653.74</v>
      </c>
      <c r="H16" s="190">
        <f t="shared" si="2"/>
        <v>0</v>
      </c>
      <c r="I16" s="190"/>
    </row>
    <row r="17" spans="2:9" ht="12.75" customHeight="1" x14ac:dyDescent="0.2">
      <c r="B17" s="186"/>
      <c r="C17" s="187"/>
      <c r="D17" s="189"/>
      <c r="E17" s="189">
        <f t="shared" si="0"/>
        <v>34653.74</v>
      </c>
      <c r="F17" s="193"/>
      <c r="G17" s="190">
        <f t="shared" si="1"/>
        <v>34653.74</v>
      </c>
      <c r="H17" s="190">
        <f t="shared" si="2"/>
        <v>0</v>
      </c>
      <c r="I17" s="190"/>
    </row>
    <row r="18" spans="2:9" ht="12.75" customHeight="1" x14ac:dyDescent="0.2">
      <c r="B18" s="186"/>
      <c r="C18" s="187"/>
      <c r="D18" s="189"/>
      <c r="E18" s="189">
        <f t="shared" si="0"/>
        <v>34653.74</v>
      </c>
      <c r="F18" s="193"/>
      <c r="G18" s="190">
        <f t="shared" si="1"/>
        <v>34653.74</v>
      </c>
      <c r="H18" s="190">
        <f t="shared" si="2"/>
        <v>0</v>
      </c>
      <c r="I18" s="190"/>
    </row>
    <row r="19" spans="2:9" ht="12.75" customHeight="1" x14ac:dyDescent="0.2">
      <c r="B19" s="186"/>
      <c r="C19" s="187"/>
      <c r="D19" s="189"/>
      <c r="E19" s="189">
        <f t="shared" si="0"/>
        <v>34653.74</v>
      </c>
      <c r="F19" s="190"/>
      <c r="G19" s="190">
        <f t="shared" si="1"/>
        <v>34653.74</v>
      </c>
      <c r="H19" s="190">
        <f t="shared" si="2"/>
        <v>0</v>
      </c>
      <c r="I19" s="190"/>
    </row>
    <row r="20" spans="2:9" ht="12.75" customHeight="1" x14ac:dyDescent="0.2">
      <c r="B20" s="186"/>
      <c r="C20" s="187"/>
      <c r="D20" s="189"/>
      <c r="E20" s="189">
        <f t="shared" si="0"/>
        <v>34653.74</v>
      </c>
      <c r="F20" s="190"/>
      <c r="G20" s="190">
        <f t="shared" si="1"/>
        <v>34653.74</v>
      </c>
      <c r="H20" s="190">
        <f t="shared" si="2"/>
        <v>0</v>
      </c>
      <c r="I20" s="190"/>
    </row>
    <row r="21" spans="2:9" ht="12.75" customHeight="1" x14ac:dyDescent="0.2">
      <c r="B21" s="186"/>
      <c r="C21" s="195"/>
      <c r="D21" s="189"/>
      <c r="E21" s="189">
        <f t="shared" si="0"/>
        <v>34653.74</v>
      </c>
      <c r="F21" s="190"/>
      <c r="G21" s="190">
        <f t="shared" si="1"/>
        <v>34653.74</v>
      </c>
      <c r="H21" s="190">
        <f t="shared" si="2"/>
        <v>0</v>
      </c>
      <c r="I21" s="190"/>
    </row>
    <row r="22" spans="2:9" ht="12.75" customHeight="1" x14ac:dyDescent="0.2">
      <c r="D22" s="190"/>
      <c r="E22" s="190"/>
      <c r="F22" s="190"/>
      <c r="G22" s="190"/>
      <c r="H22" s="190"/>
      <c r="I22" s="190"/>
    </row>
    <row r="23" spans="2:9" ht="12.75" customHeight="1" thickBot="1" x14ac:dyDescent="0.25">
      <c r="B23" s="197"/>
      <c r="C23" s="198" t="s">
        <v>28</v>
      </c>
      <c r="D23" s="199">
        <f>SUM(D9:D22)</f>
        <v>34653.74</v>
      </c>
      <c r="E23" s="199"/>
      <c r="F23" s="199">
        <f>SUM(F9:F22)</f>
        <v>34653.74</v>
      </c>
      <c r="G23" s="199"/>
      <c r="H23" s="199">
        <f>D23-F23</f>
        <v>0</v>
      </c>
      <c r="I23" s="193" t="s">
        <v>147</v>
      </c>
    </row>
    <row r="24" spans="2:9" ht="12.75" customHeight="1" thickTop="1" x14ac:dyDescent="0.2">
      <c r="D24" s="190"/>
      <c r="E24" s="190"/>
      <c r="F24" s="190"/>
      <c r="G24" s="190"/>
      <c r="H24" s="190"/>
      <c r="I24" s="190"/>
    </row>
    <row r="25" spans="2:9" ht="12.75" customHeight="1" x14ac:dyDescent="0.2">
      <c r="D25" s="190"/>
      <c r="E25" s="190"/>
      <c r="F25" s="190"/>
      <c r="G25" s="190"/>
      <c r="H25" s="190"/>
    </row>
    <row r="26" spans="2:9" x14ac:dyDescent="0.2">
      <c r="D26" s="190"/>
      <c r="E26" s="190"/>
      <c r="F26" s="190"/>
      <c r="G26" s="190"/>
      <c r="H26" s="190"/>
    </row>
    <row r="27" spans="2:9" x14ac:dyDescent="0.2">
      <c r="D27" s="190"/>
      <c r="E27" s="190"/>
      <c r="F27" s="190"/>
      <c r="G27" s="190"/>
      <c r="H27" s="190"/>
    </row>
    <row r="28" spans="2:9" x14ac:dyDescent="0.2">
      <c r="D28" s="190"/>
      <c r="E28" s="190"/>
      <c r="F28" s="190"/>
      <c r="G28" s="190"/>
      <c r="H28" s="190"/>
    </row>
    <row r="29" spans="2:9" x14ac:dyDescent="0.2">
      <c r="D29" s="190"/>
      <c r="E29" s="190"/>
      <c r="F29" s="190"/>
      <c r="G29" s="190"/>
      <c r="H29" s="190"/>
    </row>
    <row r="30" spans="2:9" x14ac:dyDescent="0.2">
      <c r="D30" s="190"/>
      <c r="E30" s="190"/>
      <c r="F30" s="190"/>
      <c r="G30" s="190"/>
      <c r="H30" s="190"/>
    </row>
    <row r="31" spans="2:9" x14ac:dyDescent="0.2">
      <c r="D31" s="190"/>
      <c r="E31" s="190"/>
      <c r="F31" s="190"/>
      <c r="G31" s="190"/>
      <c r="H31" s="190"/>
    </row>
    <row r="32" spans="2:9" x14ac:dyDescent="0.2">
      <c r="D32" s="193"/>
      <c r="E32" s="190"/>
      <c r="F32" s="193"/>
      <c r="G32" s="190"/>
      <c r="H32" s="193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  <row r="628" spans="5:5" x14ac:dyDescent="0.2">
      <c r="E628" s="185"/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4C26-98B0-4053-95CE-7729077A0A98}">
  <sheetPr>
    <tabColor rgb="FF0070C0"/>
    <pageSetUpPr fitToPage="1"/>
  </sheetPr>
  <dimension ref="A1:I626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30.1406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7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169</v>
      </c>
      <c r="B4" s="32"/>
      <c r="D4" s="175" t="s">
        <v>90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91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92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</row>
    <row r="9" spans="1:9" x14ac:dyDescent="0.2">
      <c r="A9" s="185" t="s">
        <v>170</v>
      </c>
      <c r="B9" s="186">
        <v>45660</v>
      </c>
      <c r="C9" s="187" t="s">
        <v>82</v>
      </c>
      <c r="D9" s="188">
        <v>65217.8</v>
      </c>
      <c r="E9" s="189">
        <f>D9</f>
        <v>65217.8</v>
      </c>
      <c r="F9" s="192"/>
      <c r="G9" s="190"/>
      <c r="H9" s="190">
        <f>E9</f>
        <v>65217.8</v>
      </c>
    </row>
    <row r="10" spans="1:9" x14ac:dyDescent="0.2">
      <c r="A10" s="185" t="s">
        <v>197</v>
      </c>
      <c r="B10" s="191">
        <v>45694</v>
      </c>
      <c r="C10" s="187" t="s">
        <v>198</v>
      </c>
      <c r="D10" s="188"/>
      <c r="E10" s="189">
        <f t="shared" ref="E10:E21" si="0">E9+D10</f>
        <v>65217.8</v>
      </c>
      <c r="F10" s="192">
        <v>6934.69</v>
      </c>
      <c r="G10" s="190">
        <f t="shared" ref="G10:G21" si="1">G9+F10</f>
        <v>6934.69</v>
      </c>
      <c r="H10" s="190">
        <f t="shared" ref="H10:H21" si="2">H9-F10+D10</f>
        <v>58283.11</v>
      </c>
      <c r="I10" s="193"/>
    </row>
    <row r="11" spans="1:9" x14ac:dyDescent="0.2">
      <c r="A11" s="185" t="s">
        <v>204</v>
      </c>
      <c r="B11" s="186">
        <v>45722</v>
      </c>
      <c r="C11" s="187" t="s">
        <v>205</v>
      </c>
      <c r="D11" s="188"/>
      <c r="E11" s="189">
        <f t="shared" si="0"/>
        <v>65217.8</v>
      </c>
      <c r="F11" s="192">
        <v>3608.08</v>
      </c>
      <c r="G11" s="190">
        <f t="shared" si="1"/>
        <v>10542.77</v>
      </c>
      <c r="H11" s="190">
        <f t="shared" si="2"/>
        <v>54675.03</v>
      </c>
      <c r="I11" s="190"/>
    </row>
    <row r="12" spans="1:9" x14ac:dyDescent="0.2">
      <c r="A12" s="185" t="s">
        <v>216</v>
      </c>
      <c r="B12" s="186">
        <v>45755</v>
      </c>
      <c r="C12" s="187" t="s">
        <v>217</v>
      </c>
      <c r="D12" s="189"/>
      <c r="E12" s="189">
        <f t="shared" si="0"/>
        <v>65217.8</v>
      </c>
      <c r="F12" s="192">
        <v>9413.08</v>
      </c>
      <c r="G12" s="190">
        <f t="shared" si="1"/>
        <v>19955.849999999999</v>
      </c>
      <c r="H12" s="190">
        <f t="shared" si="2"/>
        <v>45261.95</v>
      </c>
      <c r="I12" s="193"/>
    </row>
    <row r="13" spans="1:9" x14ac:dyDescent="0.2">
      <c r="A13" s="185" t="s">
        <v>218</v>
      </c>
      <c r="B13" s="186">
        <v>45785</v>
      </c>
      <c r="C13" s="187" t="s">
        <v>219</v>
      </c>
      <c r="D13" s="189"/>
      <c r="E13" s="189">
        <f t="shared" si="0"/>
        <v>65217.8</v>
      </c>
      <c r="F13" s="192">
        <v>3953.73</v>
      </c>
      <c r="G13" s="190">
        <f t="shared" si="1"/>
        <v>23909.579999999998</v>
      </c>
      <c r="H13" s="190">
        <f t="shared" si="2"/>
        <v>41308.219999999994</v>
      </c>
      <c r="I13" s="190"/>
    </row>
    <row r="14" spans="1:9" x14ac:dyDescent="0.2">
      <c r="A14" s="185" t="s">
        <v>234</v>
      </c>
      <c r="B14" s="186">
        <v>45820</v>
      </c>
      <c r="C14" s="187" t="s">
        <v>235</v>
      </c>
      <c r="D14" s="189"/>
      <c r="E14" s="189">
        <f t="shared" si="0"/>
        <v>65217.8</v>
      </c>
      <c r="F14" s="192">
        <v>7513.53</v>
      </c>
      <c r="G14" s="190">
        <f t="shared" si="1"/>
        <v>31423.109999999997</v>
      </c>
      <c r="H14" s="190">
        <f t="shared" si="2"/>
        <v>33794.689999999995</v>
      </c>
      <c r="I14" s="190"/>
    </row>
    <row r="15" spans="1:9" x14ac:dyDescent="0.2">
      <c r="A15" s="249" t="s">
        <v>236</v>
      </c>
      <c r="B15" s="250">
        <v>45846</v>
      </c>
      <c r="C15" s="251" t="s">
        <v>237</v>
      </c>
      <c r="D15" s="252"/>
      <c r="E15" s="252">
        <f t="shared" si="0"/>
        <v>65217.8</v>
      </c>
      <c r="F15" s="253">
        <v>8117.84</v>
      </c>
      <c r="G15" s="254">
        <f t="shared" si="1"/>
        <v>39540.949999999997</v>
      </c>
      <c r="H15" s="254">
        <f t="shared" si="2"/>
        <v>25676.849999999995</v>
      </c>
      <c r="I15" s="253" t="s">
        <v>252</v>
      </c>
    </row>
    <row r="16" spans="1:9" x14ac:dyDescent="0.2">
      <c r="A16" s="185" t="s">
        <v>253</v>
      </c>
      <c r="B16" s="186">
        <v>45890</v>
      </c>
      <c r="C16" s="187" t="s">
        <v>251</v>
      </c>
      <c r="D16" s="188">
        <v>0</v>
      </c>
      <c r="E16" s="189">
        <f t="shared" si="0"/>
        <v>65217.8</v>
      </c>
      <c r="F16" s="193"/>
      <c r="G16" s="190">
        <f t="shared" si="1"/>
        <v>39540.949999999997</v>
      </c>
      <c r="H16" s="190">
        <f t="shared" si="2"/>
        <v>25676.849999999995</v>
      </c>
      <c r="I16" s="190"/>
    </row>
    <row r="17" spans="1:9" x14ac:dyDescent="0.2">
      <c r="A17" s="185" t="s">
        <v>255</v>
      </c>
      <c r="B17" s="186">
        <v>45908</v>
      </c>
      <c r="C17" s="255" t="s">
        <v>256</v>
      </c>
      <c r="D17" s="189"/>
      <c r="E17" s="189">
        <f t="shared" si="0"/>
        <v>65217.8</v>
      </c>
      <c r="F17" s="192">
        <v>5508.23</v>
      </c>
      <c r="G17" s="190">
        <f t="shared" si="1"/>
        <v>45049.179999999993</v>
      </c>
      <c r="H17" s="190">
        <f t="shared" si="2"/>
        <v>20168.619999999995</v>
      </c>
      <c r="I17" s="190"/>
    </row>
    <row r="18" spans="1:9" x14ac:dyDescent="0.2">
      <c r="A18" s="185" t="s">
        <v>259</v>
      </c>
      <c r="B18" s="186">
        <v>45910</v>
      </c>
      <c r="C18" s="187" t="s">
        <v>260</v>
      </c>
      <c r="D18" s="189"/>
      <c r="E18" s="189">
        <f t="shared" si="0"/>
        <v>65217.8</v>
      </c>
      <c r="F18" s="192">
        <v>12216.81</v>
      </c>
      <c r="G18" s="190">
        <f t="shared" si="1"/>
        <v>57265.989999999991</v>
      </c>
      <c r="H18" s="190">
        <f t="shared" si="2"/>
        <v>7951.8099999999959</v>
      </c>
      <c r="I18" s="190"/>
    </row>
    <row r="19" spans="1:9" x14ac:dyDescent="0.2">
      <c r="A19" s="185" t="s">
        <v>276</v>
      </c>
      <c r="B19" s="186">
        <v>46302</v>
      </c>
      <c r="C19" s="187" t="s">
        <v>277</v>
      </c>
      <c r="D19" s="189"/>
      <c r="E19" s="189">
        <f t="shared" si="0"/>
        <v>65217.8</v>
      </c>
      <c r="F19" s="192">
        <v>1066.9100000000001</v>
      </c>
      <c r="G19" s="190">
        <f t="shared" si="1"/>
        <v>58332.899999999994</v>
      </c>
      <c r="H19" s="190">
        <f t="shared" si="2"/>
        <v>6884.899999999996</v>
      </c>
      <c r="I19" s="190"/>
    </row>
    <row r="20" spans="1:9" x14ac:dyDescent="0.2">
      <c r="A20" s="185" t="s">
        <v>300</v>
      </c>
      <c r="B20" s="186">
        <v>46036</v>
      </c>
      <c r="C20" s="187" t="s">
        <v>301</v>
      </c>
      <c r="D20" s="194">
        <v>-4904.8100000000004</v>
      </c>
      <c r="E20" s="189">
        <f t="shared" si="0"/>
        <v>60312.990000000005</v>
      </c>
      <c r="F20" s="193">
        <v>1980.09</v>
      </c>
      <c r="G20" s="190">
        <f t="shared" si="1"/>
        <v>60312.989999999991</v>
      </c>
      <c r="H20" s="190">
        <f t="shared" si="2"/>
        <v>0</v>
      </c>
      <c r="I20" s="190"/>
    </row>
    <row r="21" spans="1:9" x14ac:dyDescent="0.2">
      <c r="B21" s="186"/>
      <c r="C21" s="195"/>
      <c r="D21" s="189"/>
      <c r="E21" s="189">
        <f t="shared" si="0"/>
        <v>60312.990000000005</v>
      </c>
      <c r="F21" s="190"/>
      <c r="G21" s="190">
        <f t="shared" si="1"/>
        <v>60312.989999999991</v>
      </c>
      <c r="H21" s="190">
        <f t="shared" si="2"/>
        <v>0</v>
      </c>
      <c r="I21" s="190"/>
    </row>
    <row r="22" spans="1:9" x14ac:dyDescent="0.2">
      <c r="D22" s="190"/>
      <c r="E22" s="190"/>
      <c r="F22" s="190"/>
      <c r="G22" s="190"/>
      <c r="H22" s="190"/>
      <c r="I22" s="190"/>
    </row>
    <row r="23" spans="1:9" ht="13.5" thickBot="1" x14ac:dyDescent="0.25">
      <c r="B23" s="197"/>
      <c r="C23" s="198" t="s">
        <v>28</v>
      </c>
      <c r="D23" s="199">
        <f>SUM(D9:D22)</f>
        <v>60312.990000000005</v>
      </c>
      <c r="E23" s="199"/>
      <c r="F23" s="199">
        <f>SUM(F9:F22)</f>
        <v>60312.989999999991</v>
      </c>
      <c r="G23" s="199"/>
      <c r="H23" s="199">
        <f>D23-F23</f>
        <v>0</v>
      </c>
      <c r="I23" s="193" t="s">
        <v>147</v>
      </c>
    </row>
    <row r="24" spans="1:9" ht="13.5" thickTop="1" x14ac:dyDescent="0.2">
      <c r="D24" s="190"/>
      <c r="E24" s="190"/>
      <c r="F24" s="190"/>
      <c r="G24" s="190"/>
      <c r="H24" s="190"/>
      <c r="I24" s="190"/>
    </row>
    <row r="25" spans="1:9" x14ac:dyDescent="0.2">
      <c r="D25" s="190"/>
      <c r="E25" s="190"/>
      <c r="F25" s="190"/>
      <c r="G25" s="190"/>
      <c r="H25" s="190"/>
    </row>
    <row r="26" spans="1:9" x14ac:dyDescent="0.2">
      <c r="C26" s="196" t="s">
        <v>171</v>
      </c>
      <c r="D26" s="190">
        <f>24972.43-538.99</f>
        <v>24433.439999999999</v>
      </c>
      <c r="E26" s="190"/>
      <c r="F26" s="190">
        <f>1157.03+701.49+2360.3+4686.62+5706.46+1538.6+7216.03+1066.91</f>
        <v>24433.439999999999</v>
      </c>
      <c r="G26" s="190"/>
      <c r="H26" s="190">
        <f>D26-F26</f>
        <v>0</v>
      </c>
    </row>
    <row r="27" spans="1:9" x14ac:dyDescent="0.2">
      <c r="C27" s="196" t="s">
        <v>94</v>
      </c>
      <c r="D27" s="190">
        <f>2500-2016.16</f>
        <v>483.83999999999992</v>
      </c>
      <c r="E27" s="190"/>
      <c r="F27" s="190">
        <f>483.84</f>
        <v>483.84</v>
      </c>
      <c r="G27" s="190"/>
      <c r="H27" s="190">
        <f>D27-F27</f>
        <v>0</v>
      </c>
    </row>
    <row r="28" spans="1:9" x14ac:dyDescent="0.2">
      <c r="C28" s="196" t="s">
        <v>172</v>
      </c>
      <c r="D28" s="190">
        <v>9777.5499999999993</v>
      </c>
      <c r="E28" s="190"/>
      <c r="F28" s="190">
        <f>4000+1866.53+500+2000+1411.02</f>
        <v>9777.5499999999993</v>
      </c>
      <c r="G28" s="190"/>
      <c r="H28" s="190">
        <f>D28-F28</f>
        <v>0</v>
      </c>
    </row>
    <row r="29" spans="1:9" ht="13.5" thickBot="1" x14ac:dyDescent="0.25">
      <c r="C29" s="200" t="s">
        <v>223</v>
      </c>
      <c r="D29" s="199">
        <f>SUM(D26:D28)</f>
        <v>34694.83</v>
      </c>
      <c r="E29" s="190"/>
      <c r="F29" s="199">
        <f>SUM(F26:F28)</f>
        <v>34694.83</v>
      </c>
      <c r="G29" s="190"/>
      <c r="H29" s="199">
        <f>SUM(H26:H28)</f>
        <v>0</v>
      </c>
    </row>
    <row r="30" spans="1:9" ht="13.5" thickTop="1" x14ac:dyDescent="0.2">
      <c r="D30" s="193"/>
      <c r="E30" s="190"/>
      <c r="F30" s="193"/>
      <c r="G30" s="190"/>
      <c r="H30" s="193"/>
    </row>
    <row r="31" spans="1:9" x14ac:dyDescent="0.2">
      <c r="C31" s="196" t="s">
        <v>173</v>
      </c>
      <c r="D31" s="190">
        <f>27767.82-2149.66</f>
        <v>25618.16</v>
      </c>
      <c r="E31" s="190"/>
      <c r="F31" s="190">
        <f>1777.66+1040.06+9413.08+1093.43+826.91+1000.36+3485.79+5000.78+1980.09</f>
        <v>25618.16</v>
      </c>
      <c r="G31" s="190"/>
      <c r="H31" s="190">
        <f>D31-F31</f>
        <v>0</v>
      </c>
    </row>
    <row r="32" spans="1:9" x14ac:dyDescent="0.2">
      <c r="C32" s="196" t="s">
        <v>174</v>
      </c>
      <c r="D32" s="190">
        <f>200-200</f>
        <v>0</v>
      </c>
      <c r="E32" s="190"/>
      <c r="F32" s="190"/>
      <c r="G32" s="190"/>
      <c r="H32" s="190">
        <f>D32-F32</f>
        <v>0</v>
      </c>
    </row>
    <row r="33" spans="1:9" ht="13.5" thickBot="1" x14ac:dyDescent="0.25">
      <c r="C33" s="200" t="s">
        <v>223</v>
      </c>
      <c r="D33" s="199">
        <f>SUM(D30:D32)</f>
        <v>25618.16</v>
      </c>
      <c r="E33" s="190"/>
      <c r="F33" s="199">
        <f>SUM(F30:F32)</f>
        <v>25618.16</v>
      </c>
      <c r="G33" s="190"/>
      <c r="H33" s="199">
        <f>SUM(H30:H32)</f>
        <v>0</v>
      </c>
    </row>
    <row r="34" spans="1:9" ht="13.5" thickTop="1" x14ac:dyDescent="0.2">
      <c r="E34" s="185"/>
    </row>
    <row r="35" spans="1:9" ht="13.5" thickBot="1" x14ac:dyDescent="0.25">
      <c r="C35" s="200" t="s">
        <v>224</v>
      </c>
      <c r="D35" s="199">
        <f>D29+D33</f>
        <v>60312.990000000005</v>
      </c>
      <c r="E35" s="185"/>
      <c r="F35" s="199">
        <f>F29+F33</f>
        <v>60312.990000000005</v>
      </c>
      <c r="H35" s="199">
        <f>H29+H33</f>
        <v>0</v>
      </c>
    </row>
    <row r="36" spans="1:9" ht="13.5" thickTop="1" x14ac:dyDescent="0.2">
      <c r="E36" s="185"/>
    </row>
    <row r="37" spans="1:9" x14ac:dyDescent="0.2">
      <c r="E37" s="185"/>
    </row>
    <row r="38" spans="1:9" x14ac:dyDescent="0.2">
      <c r="E38" s="185"/>
    </row>
    <row r="39" spans="1:9" x14ac:dyDescent="0.2">
      <c r="E39" s="185"/>
    </row>
    <row r="40" spans="1:9" x14ac:dyDescent="0.2">
      <c r="E40" s="185"/>
    </row>
    <row r="41" spans="1:9" x14ac:dyDescent="0.2">
      <c r="E41" s="185"/>
    </row>
    <row r="42" spans="1:9" x14ac:dyDescent="0.2">
      <c r="E42" s="185"/>
    </row>
    <row r="43" spans="1:9" x14ac:dyDescent="0.2">
      <c r="E43" s="185"/>
    </row>
    <row r="44" spans="1:9" x14ac:dyDescent="0.2">
      <c r="C44" s="196" t="s">
        <v>5</v>
      </c>
      <c r="E44" s="185"/>
    </row>
    <row r="45" spans="1:9" x14ac:dyDescent="0.2">
      <c r="E45" s="185"/>
    </row>
    <row r="46" spans="1:9" x14ac:dyDescent="0.2">
      <c r="E46" s="185"/>
    </row>
    <row r="47" spans="1:9" s="201" customFormat="1" x14ac:dyDescent="0.2">
      <c r="A47" s="185"/>
      <c r="B47" s="187"/>
      <c r="C47" s="196"/>
      <c r="D47" s="43"/>
      <c r="E47" s="185"/>
      <c r="H47" s="43"/>
      <c r="I47" s="43"/>
    </row>
    <row r="48" spans="1:9" s="201" customFormat="1" x14ac:dyDescent="0.2">
      <c r="A48" s="185"/>
      <c r="B48" s="187"/>
      <c r="C48" s="196"/>
      <c r="D48" s="43"/>
      <c r="E48" s="185"/>
      <c r="H48" s="43"/>
      <c r="I48" s="43"/>
    </row>
    <row r="49" spans="1:9" s="201" customFormat="1" x14ac:dyDescent="0.2">
      <c r="A49" s="185"/>
      <c r="B49" s="187"/>
      <c r="C49" s="196"/>
      <c r="D49" s="43"/>
      <c r="E49" s="185"/>
      <c r="H49" s="43"/>
      <c r="I49" s="43"/>
    </row>
    <row r="50" spans="1:9" s="201" customFormat="1" x14ac:dyDescent="0.2">
      <c r="A50" s="185"/>
      <c r="B50" s="187"/>
      <c r="C50" s="196"/>
      <c r="D50" s="43"/>
      <c r="E50" s="185"/>
      <c r="H50" s="43"/>
      <c r="I50" s="43"/>
    </row>
    <row r="51" spans="1:9" s="201" customFormat="1" x14ac:dyDescent="0.2">
      <c r="A51" s="185"/>
      <c r="B51" s="187"/>
      <c r="C51" s="196"/>
      <c r="D51" s="43"/>
      <c r="E51" s="185"/>
      <c r="H51" s="43"/>
      <c r="I51" s="43"/>
    </row>
    <row r="52" spans="1:9" s="201" customFormat="1" x14ac:dyDescent="0.2">
      <c r="A52" s="185"/>
      <c r="B52" s="187"/>
      <c r="C52" s="196"/>
      <c r="D52" s="43"/>
      <c r="E52" s="185"/>
      <c r="H52" s="43"/>
      <c r="I52" s="43"/>
    </row>
    <row r="53" spans="1:9" s="201" customFormat="1" x14ac:dyDescent="0.2">
      <c r="A53" s="185"/>
      <c r="B53" s="187"/>
      <c r="C53" s="196"/>
      <c r="D53" s="43"/>
      <c r="E53" s="185"/>
      <c r="H53" s="43"/>
      <c r="I53" s="43"/>
    </row>
    <row r="54" spans="1:9" s="201" customFormat="1" x14ac:dyDescent="0.2">
      <c r="A54" s="185"/>
      <c r="B54" s="187"/>
      <c r="C54" s="196"/>
      <c r="D54" s="43"/>
      <c r="E54" s="185"/>
      <c r="H54" s="43"/>
      <c r="I54" s="43"/>
    </row>
    <row r="55" spans="1:9" s="201" customFormat="1" x14ac:dyDescent="0.2">
      <c r="A55" s="185"/>
      <c r="B55" s="187"/>
      <c r="C55" s="196"/>
      <c r="D55" s="43"/>
      <c r="E55" s="185"/>
      <c r="H55" s="43"/>
      <c r="I55" s="43"/>
    </row>
    <row r="56" spans="1:9" s="201" customFormat="1" x14ac:dyDescent="0.2">
      <c r="A56" s="185"/>
      <c r="B56" s="187"/>
      <c r="C56" s="196"/>
      <c r="D56" s="43"/>
      <c r="E56" s="185"/>
      <c r="H56" s="43"/>
      <c r="I56" s="43"/>
    </row>
    <row r="57" spans="1:9" s="201" customFormat="1" x14ac:dyDescent="0.2">
      <c r="A57" s="185"/>
      <c r="B57" s="187"/>
      <c r="C57" s="196"/>
      <c r="D57" s="43"/>
      <c r="E57" s="185"/>
      <c r="H57" s="43"/>
      <c r="I57" s="43"/>
    </row>
    <row r="58" spans="1:9" s="201" customFormat="1" x14ac:dyDescent="0.2">
      <c r="A58" s="185"/>
      <c r="B58" s="187"/>
      <c r="C58" s="196"/>
      <c r="D58" s="43"/>
      <c r="E58" s="185"/>
      <c r="H58" s="43"/>
      <c r="I58" s="43"/>
    </row>
    <row r="59" spans="1:9" s="201" customFormat="1" x14ac:dyDescent="0.2">
      <c r="A59" s="185"/>
      <c r="B59" s="187"/>
      <c r="C59" s="196"/>
      <c r="D59" s="43"/>
      <c r="E59" s="185"/>
      <c r="H59" s="43"/>
      <c r="I59" s="43"/>
    </row>
    <row r="60" spans="1:9" s="201" customFormat="1" x14ac:dyDescent="0.2">
      <c r="A60" s="185"/>
      <c r="B60" s="187"/>
      <c r="C60" s="196"/>
      <c r="D60" s="43"/>
      <c r="E60" s="185"/>
      <c r="H60" s="43"/>
      <c r="I60" s="43"/>
    </row>
    <row r="61" spans="1:9" s="201" customFormat="1" x14ac:dyDescent="0.2">
      <c r="A61" s="185"/>
      <c r="B61" s="187"/>
      <c r="C61" s="196"/>
      <c r="D61" s="43"/>
      <c r="E61" s="185"/>
      <c r="H61" s="43"/>
      <c r="I61" s="43"/>
    </row>
    <row r="62" spans="1:9" s="201" customFormat="1" x14ac:dyDescent="0.2">
      <c r="A62" s="185"/>
      <c r="B62" s="187"/>
      <c r="C62" s="196"/>
      <c r="D62" s="43"/>
      <c r="E62" s="185"/>
      <c r="H62" s="43"/>
      <c r="I62" s="43"/>
    </row>
    <row r="63" spans="1:9" s="201" customFormat="1" x14ac:dyDescent="0.2">
      <c r="A63" s="185"/>
      <c r="B63" s="187"/>
      <c r="C63" s="196"/>
      <c r="D63" s="43"/>
      <c r="E63" s="185"/>
      <c r="H63" s="43"/>
      <c r="I63" s="43"/>
    </row>
    <row r="64" spans="1:9" s="201" customFormat="1" x14ac:dyDescent="0.2">
      <c r="A64" s="185"/>
      <c r="B64" s="187"/>
      <c r="C64" s="196"/>
      <c r="D64" s="43"/>
      <c r="E64" s="185"/>
      <c r="H64" s="43"/>
      <c r="I64" s="43"/>
    </row>
    <row r="65" spans="1:9" s="201" customFormat="1" x14ac:dyDescent="0.2">
      <c r="A65" s="185"/>
      <c r="B65" s="187"/>
      <c r="C65" s="196"/>
      <c r="D65" s="43"/>
      <c r="E65" s="185"/>
      <c r="H65" s="43"/>
      <c r="I65" s="43"/>
    </row>
    <row r="66" spans="1:9" s="201" customFormat="1" x14ac:dyDescent="0.2">
      <c r="A66" s="185"/>
      <c r="B66" s="187"/>
      <c r="C66" s="196"/>
      <c r="D66" s="43"/>
      <c r="E66" s="185"/>
      <c r="H66" s="43"/>
      <c r="I66" s="43"/>
    </row>
    <row r="67" spans="1:9" s="201" customFormat="1" x14ac:dyDescent="0.2">
      <c r="A67" s="185"/>
      <c r="B67" s="187"/>
      <c r="C67" s="196"/>
      <c r="D67" s="43"/>
      <c r="E67" s="185"/>
      <c r="H67" s="43"/>
      <c r="I67" s="43"/>
    </row>
    <row r="68" spans="1:9" s="201" customFormat="1" x14ac:dyDescent="0.2">
      <c r="A68" s="185"/>
      <c r="B68" s="187"/>
      <c r="C68" s="196"/>
      <c r="D68" s="43"/>
      <c r="E68" s="185"/>
      <c r="H68" s="43"/>
      <c r="I68" s="43"/>
    </row>
    <row r="69" spans="1:9" s="201" customFormat="1" x14ac:dyDescent="0.2">
      <c r="A69" s="185"/>
      <c r="B69" s="187"/>
      <c r="C69" s="196"/>
      <c r="D69" s="43"/>
      <c r="E69" s="185"/>
      <c r="H69" s="43"/>
      <c r="I69" s="43"/>
    </row>
    <row r="70" spans="1:9" s="201" customFormat="1" x14ac:dyDescent="0.2">
      <c r="A70" s="185"/>
      <c r="B70" s="187"/>
      <c r="C70" s="196"/>
      <c r="D70" s="43"/>
      <c r="E70" s="185"/>
      <c r="H70" s="43"/>
      <c r="I70" s="43"/>
    </row>
    <row r="71" spans="1:9" s="201" customFormat="1" x14ac:dyDescent="0.2">
      <c r="A71" s="185"/>
      <c r="B71" s="187"/>
      <c r="C71" s="196"/>
      <c r="D71" s="43"/>
      <c r="E71" s="185"/>
      <c r="H71" s="43"/>
      <c r="I71" s="43"/>
    </row>
    <row r="72" spans="1:9" s="201" customFormat="1" x14ac:dyDescent="0.2">
      <c r="A72" s="185"/>
      <c r="B72" s="187"/>
      <c r="C72" s="196"/>
      <c r="D72" s="43"/>
      <c r="E72" s="185"/>
      <c r="H72" s="43"/>
      <c r="I72" s="43"/>
    </row>
    <row r="73" spans="1:9" s="201" customFormat="1" x14ac:dyDescent="0.2">
      <c r="A73" s="185"/>
      <c r="B73" s="187"/>
      <c r="C73" s="196"/>
      <c r="D73" s="43"/>
      <c r="E73" s="185"/>
      <c r="H73" s="43"/>
      <c r="I73" s="43"/>
    </row>
    <row r="74" spans="1:9" s="201" customFormat="1" x14ac:dyDescent="0.2">
      <c r="A74" s="185"/>
      <c r="B74" s="187"/>
      <c r="C74" s="196"/>
      <c r="D74" s="43"/>
      <c r="E74" s="185"/>
      <c r="H74" s="43"/>
      <c r="I74" s="43"/>
    </row>
    <row r="75" spans="1:9" s="201" customFormat="1" x14ac:dyDescent="0.2">
      <c r="A75" s="185"/>
      <c r="B75" s="187"/>
      <c r="C75" s="196"/>
      <c r="D75" s="43"/>
      <c r="E75" s="185"/>
      <c r="H75" s="43"/>
      <c r="I75" s="43"/>
    </row>
    <row r="76" spans="1:9" s="201" customFormat="1" x14ac:dyDescent="0.2">
      <c r="A76" s="185"/>
      <c r="B76" s="187"/>
      <c r="C76" s="196"/>
      <c r="D76" s="43"/>
      <c r="E76" s="185"/>
      <c r="H76" s="43"/>
      <c r="I76" s="43"/>
    </row>
    <row r="77" spans="1:9" s="201" customFormat="1" x14ac:dyDescent="0.2">
      <c r="A77" s="185"/>
      <c r="B77" s="187"/>
      <c r="C77" s="196"/>
      <c r="D77" s="43"/>
      <c r="E77" s="185"/>
      <c r="H77" s="43"/>
      <c r="I77" s="43"/>
    </row>
    <row r="78" spans="1:9" s="201" customFormat="1" x14ac:dyDescent="0.2">
      <c r="A78" s="185"/>
      <c r="B78" s="187"/>
      <c r="C78" s="196"/>
      <c r="D78" s="43"/>
      <c r="E78" s="185"/>
      <c r="H78" s="43"/>
      <c r="I78" s="43"/>
    </row>
    <row r="79" spans="1:9" s="201" customFormat="1" x14ac:dyDescent="0.2">
      <c r="A79" s="185"/>
      <c r="B79" s="187"/>
      <c r="C79" s="196"/>
      <c r="D79" s="43"/>
      <c r="E79" s="185"/>
      <c r="H79" s="43"/>
      <c r="I79" s="43"/>
    </row>
    <row r="80" spans="1:9" s="201" customFormat="1" x14ac:dyDescent="0.2">
      <c r="A80" s="185"/>
      <c r="B80" s="187"/>
      <c r="C80" s="196"/>
      <c r="D80" s="43"/>
      <c r="E80" s="185"/>
      <c r="H80" s="43"/>
      <c r="I80" s="43"/>
    </row>
    <row r="81" spans="1:9" s="201" customFormat="1" x14ac:dyDescent="0.2">
      <c r="A81" s="185"/>
      <c r="B81" s="187"/>
      <c r="C81" s="196"/>
      <c r="D81" s="43"/>
      <c r="E81" s="185"/>
      <c r="H81" s="43"/>
      <c r="I81" s="43"/>
    </row>
    <row r="82" spans="1:9" s="201" customFormat="1" x14ac:dyDescent="0.2">
      <c r="A82" s="185"/>
      <c r="B82" s="187"/>
      <c r="C82" s="196"/>
      <c r="D82" s="43"/>
      <c r="E82" s="185"/>
      <c r="H82" s="43"/>
      <c r="I82" s="43"/>
    </row>
    <row r="83" spans="1:9" s="201" customFormat="1" x14ac:dyDescent="0.2">
      <c r="A83" s="185"/>
      <c r="B83" s="187"/>
      <c r="C83" s="196"/>
      <c r="D83" s="43"/>
      <c r="E83" s="185"/>
      <c r="H83" s="43"/>
      <c r="I83" s="43"/>
    </row>
    <row r="84" spans="1:9" s="201" customFormat="1" x14ac:dyDescent="0.2">
      <c r="A84" s="185"/>
      <c r="B84" s="187"/>
      <c r="C84" s="196"/>
      <c r="D84" s="43"/>
      <c r="E84" s="185"/>
      <c r="H84" s="43"/>
      <c r="I84" s="43"/>
    </row>
    <row r="85" spans="1:9" s="201" customFormat="1" x14ac:dyDescent="0.2">
      <c r="A85" s="185"/>
      <c r="B85" s="187"/>
      <c r="C85" s="196"/>
      <c r="D85" s="43"/>
      <c r="E85" s="185"/>
      <c r="H85" s="43"/>
      <c r="I85" s="43"/>
    </row>
    <row r="86" spans="1:9" s="201" customFormat="1" x14ac:dyDescent="0.2">
      <c r="A86" s="185"/>
      <c r="B86" s="187"/>
      <c r="C86" s="196"/>
      <c r="D86" s="43"/>
      <c r="E86" s="185"/>
      <c r="H86" s="43"/>
      <c r="I86" s="43"/>
    </row>
    <row r="87" spans="1:9" s="201" customFormat="1" x14ac:dyDescent="0.2">
      <c r="A87" s="185"/>
      <c r="B87" s="187"/>
      <c r="C87" s="196"/>
      <c r="D87" s="43"/>
      <c r="E87" s="185"/>
      <c r="H87" s="43"/>
      <c r="I87" s="43"/>
    </row>
    <row r="88" spans="1:9" s="201" customFormat="1" x14ac:dyDescent="0.2">
      <c r="A88" s="185"/>
      <c r="B88" s="187"/>
      <c r="C88" s="196"/>
      <c r="D88" s="43"/>
      <c r="E88" s="185"/>
      <c r="H88" s="43"/>
      <c r="I88" s="43"/>
    </row>
    <row r="89" spans="1:9" s="201" customFormat="1" x14ac:dyDescent="0.2">
      <c r="A89" s="185"/>
      <c r="B89" s="187"/>
      <c r="C89" s="196"/>
      <c r="D89" s="43"/>
      <c r="E89" s="185"/>
      <c r="H89" s="43"/>
      <c r="I89" s="43"/>
    </row>
    <row r="90" spans="1:9" s="201" customFormat="1" x14ac:dyDescent="0.2">
      <c r="A90" s="185"/>
      <c r="B90" s="187"/>
      <c r="C90" s="196"/>
      <c r="D90" s="43"/>
      <c r="E90" s="185"/>
      <c r="H90" s="43"/>
      <c r="I90" s="43"/>
    </row>
    <row r="91" spans="1:9" s="201" customFormat="1" x14ac:dyDescent="0.2">
      <c r="A91" s="185"/>
      <c r="B91" s="187"/>
      <c r="C91" s="196"/>
      <c r="D91" s="43"/>
      <c r="E91" s="185"/>
      <c r="H91" s="43"/>
      <c r="I91" s="43"/>
    </row>
    <row r="92" spans="1:9" s="201" customFormat="1" x14ac:dyDescent="0.2">
      <c r="A92" s="185"/>
      <c r="B92" s="187"/>
      <c r="C92" s="196"/>
      <c r="D92" s="43"/>
      <c r="E92" s="185"/>
      <c r="H92" s="43"/>
      <c r="I92" s="43"/>
    </row>
    <row r="93" spans="1:9" s="201" customFormat="1" x14ac:dyDescent="0.2">
      <c r="A93" s="185"/>
      <c r="B93" s="187"/>
      <c r="C93" s="196"/>
      <c r="D93" s="43"/>
      <c r="E93" s="185"/>
      <c r="H93" s="43"/>
      <c r="I93" s="43"/>
    </row>
    <row r="94" spans="1:9" s="201" customFormat="1" x14ac:dyDescent="0.2">
      <c r="A94" s="185"/>
      <c r="B94" s="187"/>
      <c r="C94" s="196"/>
      <c r="D94" s="43"/>
      <c r="E94" s="185"/>
      <c r="H94" s="43"/>
      <c r="I94" s="43"/>
    </row>
    <row r="95" spans="1:9" s="201" customFormat="1" x14ac:dyDescent="0.2">
      <c r="A95" s="185"/>
      <c r="B95" s="187"/>
      <c r="C95" s="196"/>
      <c r="D95" s="43"/>
      <c r="E95" s="185"/>
      <c r="H95" s="43"/>
      <c r="I95" s="43"/>
    </row>
    <row r="96" spans="1:9" s="201" customFormat="1" x14ac:dyDescent="0.2">
      <c r="A96" s="185"/>
      <c r="B96" s="187"/>
      <c r="C96" s="196"/>
      <c r="D96" s="43"/>
      <c r="E96" s="185"/>
      <c r="H96" s="43"/>
      <c r="I96" s="43"/>
    </row>
    <row r="97" spans="1:9" s="201" customFormat="1" x14ac:dyDescent="0.2">
      <c r="A97" s="185"/>
      <c r="B97" s="187"/>
      <c r="C97" s="196"/>
      <c r="D97" s="43"/>
      <c r="E97" s="185"/>
      <c r="H97" s="43"/>
      <c r="I97" s="43"/>
    </row>
    <row r="98" spans="1:9" s="201" customFormat="1" x14ac:dyDescent="0.2">
      <c r="A98" s="185"/>
      <c r="B98" s="187"/>
      <c r="C98" s="196"/>
      <c r="D98" s="43"/>
      <c r="E98" s="185"/>
      <c r="H98" s="43"/>
      <c r="I98" s="43"/>
    </row>
    <row r="99" spans="1:9" s="201" customFormat="1" x14ac:dyDescent="0.2">
      <c r="A99" s="185"/>
      <c r="B99" s="187"/>
      <c r="C99" s="196"/>
      <c r="D99" s="43"/>
      <c r="E99" s="185"/>
      <c r="H99" s="43"/>
      <c r="I99" s="43"/>
    </row>
    <row r="100" spans="1:9" s="201" customFormat="1" x14ac:dyDescent="0.2">
      <c r="A100" s="185"/>
      <c r="B100" s="187"/>
      <c r="C100" s="196"/>
      <c r="D100" s="43"/>
      <c r="E100" s="185"/>
      <c r="H100" s="43"/>
      <c r="I100" s="43"/>
    </row>
    <row r="101" spans="1:9" s="201" customFormat="1" x14ac:dyDescent="0.2">
      <c r="A101" s="185"/>
      <c r="B101" s="187"/>
      <c r="C101" s="196"/>
      <c r="D101" s="43"/>
      <c r="E101" s="185"/>
      <c r="H101" s="43"/>
      <c r="I101" s="43"/>
    </row>
    <row r="102" spans="1:9" s="201" customFormat="1" x14ac:dyDescent="0.2">
      <c r="A102" s="185"/>
      <c r="B102" s="187"/>
      <c r="C102" s="196"/>
      <c r="D102" s="43"/>
      <c r="E102" s="185"/>
      <c r="H102" s="43"/>
      <c r="I102" s="43"/>
    </row>
    <row r="103" spans="1:9" s="201" customFormat="1" x14ac:dyDescent="0.2">
      <c r="A103" s="185"/>
      <c r="B103" s="187"/>
      <c r="C103" s="196"/>
      <c r="D103" s="43"/>
      <c r="E103" s="185"/>
      <c r="H103" s="43"/>
      <c r="I103" s="43"/>
    </row>
    <row r="104" spans="1:9" s="201" customFormat="1" x14ac:dyDescent="0.2">
      <c r="A104" s="185"/>
      <c r="B104" s="187"/>
      <c r="C104" s="196"/>
      <c r="D104" s="43"/>
      <c r="E104" s="185"/>
      <c r="H104" s="43"/>
      <c r="I104" s="43"/>
    </row>
    <row r="105" spans="1:9" s="201" customFormat="1" x14ac:dyDescent="0.2">
      <c r="A105" s="185"/>
      <c r="B105" s="187"/>
      <c r="C105" s="196"/>
      <c r="D105" s="43"/>
      <c r="E105" s="185"/>
      <c r="H105" s="43"/>
      <c r="I105" s="43"/>
    </row>
    <row r="106" spans="1:9" s="201" customFormat="1" x14ac:dyDescent="0.2">
      <c r="A106" s="185"/>
      <c r="B106" s="187"/>
      <c r="C106" s="196"/>
      <c r="D106" s="43"/>
      <c r="E106" s="185"/>
      <c r="H106" s="43"/>
      <c r="I106" s="43"/>
    </row>
    <row r="107" spans="1:9" s="201" customFormat="1" x14ac:dyDescent="0.2">
      <c r="A107" s="185"/>
      <c r="B107" s="187"/>
      <c r="C107" s="196"/>
      <c r="D107" s="43"/>
      <c r="E107" s="185"/>
      <c r="H107" s="43"/>
      <c r="I107" s="43"/>
    </row>
    <row r="108" spans="1:9" s="201" customFormat="1" x14ac:dyDescent="0.2">
      <c r="A108" s="185"/>
      <c r="B108" s="187"/>
      <c r="C108" s="196"/>
      <c r="D108" s="43"/>
      <c r="E108" s="185"/>
      <c r="H108" s="43"/>
      <c r="I108" s="43"/>
    </row>
    <row r="109" spans="1:9" s="201" customFormat="1" x14ac:dyDescent="0.2">
      <c r="A109" s="185"/>
      <c r="B109" s="187"/>
      <c r="C109" s="196"/>
      <c r="D109" s="43"/>
      <c r="E109" s="185"/>
      <c r="H109" s="43"/>
      <c r="I109" s="43"/>
    </row>
    <row r="110" spans="1:9" s="201" customFormat="1" x14ac:dyDescent="0.2">
      <c r="A110" s="185"/>
      <c r="B110" s="187"/>
      <c r="C110" s="196"/>
      <c r="D110" s="43"/>
      <c r="E110" s="185"/>
      <c r="H110" s="43"/>
      <c r="I110" s="43"/>
    </row>
    <row r="111" spans="1:9" s="201" customFormat="1" x14ac:dyDescent="0.2">
      <c r="A111" s="185"/>
      <c r="B111" s="187"/>
      <c r="C111" s="196"/>
      <c r="D111" s="43"/>
      <c r="E111" s="185"/>
      <c r="H111" s="43"/>
      <c r="I111" s="43"/>
    </row>
    <row r="112" spans="1:9" s="201" customFormat="1" x14ac:dyDescent="0.2">
      <c r="A112" s="185"/>
      <c r="B112" s="187"/>
      <c r="C112" s="196"/>
      <c r="D112" s="43"/>
      <c r="E112" s="185"/>
      <c r="H112" s="43"/>
      <c r="I112" s="43"/>
    </row>
    <row r="113" spans="1:9" s="201" customFormat="1" x14ac:dyDescent="0.2">
      <c r="A113" s="185"/>
      <c r="B113" s="187"/>
      <c r="C113" s="196"/>
      <c r="D113" s="43"/>
      <c r="E113" s="185"/>
      <c r="H113" s="43"/>
      <c r="I113" s="43"/>
    </row>
    <row r="114" spans="1:9" s="201" customFormat="1" x14ac:dyDescent="0.2">
      <c r="A114" s="185"/>
      <c r="B114" s="187"/>
      <c r="C114" s="196"/>
      <c r="D114" s="43"/>
      <c r="E114" s="185"/>
      <c r="H114" s="43"/>
      <c r="I114" s="43"/>
    </row>
    <row r="115" spans="1:9" s="201" customFormat="1" x14ac:dyDescent="0.2">
      <c r="A115" s="185"/>
      <c r="B115" s="187"/>
      <c r="C115" s="196"/>
      <c r="D115" s="43"/>
      <c r="E115" s="185"/>
      <c r="H115" s="43"/>
      <c r="I115" s="43"/>
    </row>
    <row r="116" spans="1:9" s="201" customFormat="1" x14ac:dyDescent="0.2">
      <c r="A116" s="185"/>
      <c r="B116" s="187"/>
      <c r="C116" s="196"/>
      <c r="D116" s="43"/>
      <c r="E116" s="185"/>
      <c r="H116" s="43"/>
      <c r="I116" s="43"/>
    </row>
    <row r="117" spans="1:9" s="201" customFormat="1" x14ac:dyDescent="0.2">
      <c r="A117" s="185"/>
      <c r="B117" s="187"/>
      <c r="C117" s="196"/>
      <c r="D117" s="43"/>
      <c r="E117" s="185"/>
      <c r="H117" s="43"/>
      <c r="I117" s="43"/>
    </row>
    <row r="118" spans="1:9" s="201" customFormat="1" x14ac:dyDescent="0.2">
      <c r="A118" s="185"/>
      <c r="B118" s="187"/>
      <c r="C118" s="196"/>
      <c r="D118" s="43"/>
      <c r="E118" s="185"/>
      <c r="H118" s="43"/>
      <c r="I118" s="43"/>
    </row>
    <row r="119" spans="1:9" s="201" customFormat="1" x14ac:dyDescent="0.2">
      <c r="A119" s="185"/>
      <c r="B119" s="187"/>
      <c r="C119" s="196"/>
      <c r="D119" s="43"/>
      <c r="E119" s="185"/>
      <c r="H119" s="43"/>
      <c r="I119" s="43"/>
    </row>
    <row r="120" spans="1:9" s="201" customFormat="1" x14ac:dyDescent="0.2">
      <c r="A120" s="185"/>
      <c r="B120" s="187"/>
      <c r="C120" s="196"/>
      <c r="D120" s="43"/>
      <c r="E120" s="185"/>
      <c r="H120" s="43"/>
      <c r="I120" s="43"/>
    </row>
    <row r="121" spans="1:9" s="201" customFormat="1" x14ac:dyDescent="0.2">
      <c r="A121" s="185"/>
      <c r="B121" s="187"/>
      <c r="C121" s="196"/>
      <c r="D121" s="43"/>
      <c r="E121" s="185"/>
      <c r="H121" s="43"/>
      <c r="I121" s="43"/>
    </row>
    <row r="122" spans="1:9" s="201" customFormat="1" x14ac:dyDescent="0.2">
      <c r="A122" s="185"/>
      <c r="B122" s="187"/>
      <c r="C122" s="196"/>
      <c r="D122" s="43"/>
      <c r="E122" s="185"/>
      <c r="H122" s="43"/>
      <c r="I122" s="43"/>
    </row>
    <row r="123" spans="1:9" s="201" customFormat="1" x14ac:dyDescent="0.2">
      <c r="A123" s="185"/>
      <c r="B123" s="187"/>
      <c r="C123" s="196"/>
      <c r="D123" s="43"/>
      <c r="E123" s="185"/>
      <c r="H123" s="43"/>
      <c r="I123" s="43"/>
    </row>
    <row r="124" spans="1:9" s="201" customFormat="1" x14ac:dyDescent="0.2">
      <c r="A124" s="185"/>
      <c r="B124" s="187"/>
      <c r="C124" s="196"/>
      <c r="D124" s="43"/>
      <c r="E124" s="185"/>
      <c r="H124" s="43"/>
      <c r="I124" s="43"/>
    </row>
    <row r="125" spans="1:9" s="201" customFormat="1" x14ac:dyDescent="0.2">
      <c r="A125" s="185"/>
      <c r="B125" s="187"/>
      <c r="C125" s="196"/>
      <c r="D125" s="43"/>
      <c r="E125" s="185"/>
      <c r="H125" s="43"/>
      <c r="I125" s="43"/>
    </row>
    <row r="126" spans="1:9" s="201" customFormat="1" x14ac:dyDescent="0.2">
      <c r="A126" s="185"/>
      <c r="B126" s="187"/>
      <c r="C126" s="196"/>
      <c r="D126" s="43"/>
      <c r="E126" s="185"/>
      <c r="H126" s="43"/>
      <c r="I126" s="43"/>
    </row>
    <row r="127" spans="1:9" s="201" customFormat="1" x14ac:dyDescent="0.2">
      <c r="A127" s="185"/>
      <c r="B127" s="187"/>
      <c r="C127" s="196"/>
      <c r="D127" s="43"/>
      <c r="E127" s="185"/>
      <c r="H127" s="43"/>
      <c r="I127" s="43"/>
    </row>
    <row r="128" spans="1:9" s="201" customFormat="1" x14ac:dyDescent="0.2">
      <c r="A128" s="185"/>
      <c r="B128" s="187"/>
      <c r="C128" s="196"/>
      <c r="D128" s="43"/>
      <c r="E128" s="185"/>
      <c r="H128" s="43"/>
      <c r="I128" s="43"/>
    </row>
    <row r="129" spans="1:9" s="201" customFormat="1" x14ac:dyDescent="0.2">
      <c r="A129" s="185"/>
      <c r="B129" s="187"/>
      <c r="C129" s="196"/>
      <c r="D129" s="43"/>
      <c r="E129" s="185"/>
      <c r="H129" s="43"/>
      <c r="I129" s="43"/>
    </row>
    <row r="130" spans="1:9" s="201" customFormat="1" x14ac:dyDescent="0.2">
      <c r="A130" s="185"/>
      <c r="B130" s="187"/>
      <c r="C130" s="196"/>
      <c r="D130" s="43"/>
      <c r="E130" s="185"/>
      <c r="H130" s="43"/>
      <c r="I130" s="43"/>
    </row>
    <row r="131" spans="1:9" s="201" customFormat="1" x14ac:dyDescent="0.2">
      <c r="A131" s="185"/>
      <c r="B131" s="187"/>
      <c r="C131" s="196"/>
      <c r="D131" s="43"/>
      <c r="E131" s="185"/>
      <c r="H131" s="43"/>
      <c r="I131" s="43"/>
    </row>
    <row r="132" spans="1:9" s="201" customFormat="1" x14ac:dyDescent="0.2">
      <c r="A132" s="185"/>
      <c r="B132" s="187"/>
      <c r="C132" s="196"/>
      <c r="D132" s="43"/>
      <c r="E132" s="185"/>
      <c r="H132" s="43"/>
      <c r="I132" s="43"/>
    </row>
    <row r="133" spans="1:9" s="201" customFormat="1" x14ac:dyDescent="0.2">
      <c r="A133" s="185"/>
      <c r="B133" s="187"/>
      <c r="C133" s="196"/>
      <c r="D133" s="43"/>
      <c r="E133" s="185"/>
      <c r="H133" s="43"/>
      <c r="I133" s="43"/>
    </row>
    <row r="134" spans="1:9" s="201" customFormat="1" x14ac:dyDescent="0.2">
      <c r="A134" s="185"/>
      <c r="B134" s="187"/>
      <c r="C134" s="196"/>
      <c r="D134" s="43"/>
      <c r="E134" s="185"/>
      <c r="H134" s="43"/>
      <c r="I134" s="43"/>
    </row>
    <row r="135" spans="1:9" s="201" customFormat="1" x14ac:dyDescent="0.2">
      <c r="A135" s="185"/>
      <c r="B135" s="187"/>
      <c r="C135" s="196"/>
      <c r="D135" s="43"/>
      <c r="E135" s="185"/>
      <c r="H135" s="43"/>
      <c r="I135" s="43"/>
    </row>
    <row r="136" spans="1:9" s="201" customFormat="1" x14ac:dyDescent="0.2">
      <c r="A136" s="185"/>
      <c r="B136" s="187"/>
      <c r="C136" s="196"/>
      <c r="D136" s="43"/>
      <c r="E136" s="185"/>
      <c r="H136" s="43"/>
      <c r="I136" s="43"/>
    </row>
    <row r="137" spans="1:9" s="201" customFormat="1" x14ac:dyDescent="0.2">
      <c r="A137" s="185"/>
      <c r="B137" s="187"/>
      <c r="C137" s="196"/>
      <c r="D137" s="43"/>
      <c r="E137" s="185"/>
      <c r="H137" s="43"/>
      <c r="I137" s="43"/>
    </row>
    <row r="138" spans="1:9" s="201" customFormat="1" x14ac:dyDescent="0.2">
      <c r="A138" s="185"/>
      <c r="B138" s="187"/>
      <c r="C138" s="196"/>
      <c r="D138" s="43"/>
      <c r="E138" s="185"/>
      <c r="H138" s="43"/>
      <c r="I138" s="43"/>
    </row>
    <row r="139" spans="1:9" s="201" customFormat="1" x14ac:dyDescent="0.2">
      <c r="A139" s="185"/>
      <c r="B139" s="187"/>
      <c r="C139" s="196"/>
      <c r="D139" s="43"/>
      <c r="E139" s="185"/>
      <c r="H139" s="43"/>
      <c r="I139" s="43"/>
    </row>
    <row r="140" spans="1:9" s="201" customFormat="1" x14ac:dyDescent="0.2">
      <c r="A140" s="185"/>
      <c r="B140" s="187"/>
      <c r="C140" s="196"/>
      <c r="D140" s="43"/>
      <c r="E140" s="185"/>
      <c r="H140" s="43"/>
      <c r="I140" s="43"/>
    </row>
    <row r="141" spans="1:9" s="201" customFormat="1" x14ac:dyDescent="0.2">
      <c r="A141" s="185"/>
      <c r="B141" s="187"/>
      <c r="C141" s="196"/>
      <c r="D141" s="43"/>
      <c r="E141" s="185"/>
      <c r="H141" s="43"/>
      <c r="I141" s="43"/>
    </row>
    <row r="142" spans="1:9" s="201" customFormat="1" x14ac:dyDescent="0.2">
      <c r="A142" s="185"/>
      <c r="B142" s="187"/>
      <c r="C142" s="196"/>
      <c r="D142" s="43"/>
      <c r="E142" s="185"/>
      <c r="H142" s="43"/>
      <c r="I142" s="43"/>
    </row>
    <row r="143" spans="1:9" s="201" customFormat="1" x14ac:dyDescent="0.2">
      <c r="A143" s="185"/>
      <c r="B143" s="187"/>
      <c r="C143" s="196"/>
      <c r="D143" s="43"/>
      <c r="E143" s="185"/>
      <c r="H143" s="43"/>
      <c r="I143" s="43"/>
    </row>
    <row r="144" spans="1:9" s="201" customFormat="1" x14ac:dyDescent="0.2">
      <c r="A144" s="185"/>
      <c r="B144" s="187"/>
      <c r="C144" s="196"/>
      <c r="D144" s="43"/>
      <c r="E144" s="185"/>
      <c r="H144" s="43"/>
      <c r="I144" s="43"/>
    </row>
    <row r="145" spans="1:9" s="201" customFormat="1" x14ac:dyDescent="0.2">
      <c r="A145" s="185"/>
      <c r="B145" s="187"/>
      <c r="C145" s="196"/>
      <c r="D145" s="43"/>
      <c r="E145" s="185"/>
      <c r="H145" s="43"/>
      <c r="I145" s="43"/>
    </row>
    <row r="146" spans="1:9" s="201" customFormat="1" x14ac:dyDescent="0.2">
      <c r="A146" s="185"/>
      <c r="B146" s="187"/>
      <c r="C146" s="196"/>
      <c r="D146" s="43"/>
      <c r="E146" s="185"/>
      <c r="H146" s="43"/>
      <c r="I146" s="43"/>
    </row>
    <row r="147" spans="1:9" s="201" customFormat="1" x14ac:dyDescent="0.2">
      <c r="A147" s="185"/>
      <c r="B147" s="187"/>
      <c r="C147" s="196"/>
      <c r="D147" s="43"/>
      <c r="E147" s="185"/>
      <c r="H147" s="43"/>
      <c r="I147" s="43"/>
    </row>
    <row r="148" spans="1:9" s="201" customFormat="1" x14ac:dyDescent="0.2">
      <c r="A148" s="185"/>
      <c r="B148" s="187"/>
      <c r="C148" s="196"/>
      <c r="D148" s="43"/>
      <c r="E148" s="185"/>
      <c r="H148" s="43"/>
      <c r="I148" s="43"/>
    </row>
    <row r="149" spans="1:9" s="201" customFormat="1" x14ac:dyDescent="0.2">
      <c r="A149" s="185"/>
      <c r="B149" s="187"/>
      <c r="C149" s="196"/>
      <c r="D149" s="43"/>
      <c r="E149" s="185"/>
      <c r="H149" s="43"/>
      <c r="I149" s="43"/>
    </row>
    <row r="150" spans="1:9" s="201" customFormat="1" x14ac:dyDescent="0.2">
      <c r="A150" s="185"/>
      <c r="B150" s="187"/>
      <c r="C150" s="196"/>
      <c r="D150" s="43"/>
      <c r="E150" s="185"/>
      <c r="H150" s="43"/>
      <c r="I150" s="43"/>
    </row>
    <row r="151" spans="1:9" s="201" customFormat="1" x14ac:dyDescent="0.2">
      <c r="A151" s="185"/>
      <c r="B151" s="187"/>
      <c r="C151" s="196"/>
      <c r="D151" s="43"/>
      <c r="E151" s="185"/>
      <c r="H151" s="43"/>
      <c r="I151" s="43"/>
    </row>
    <row r="152" spans="1:9" s="201" customFormat="1" x14ac:dyDescent="0.2">
      <c r="A152" s="185"/>
      <c r="B152" s="187"/>
      <c r="C152" s="196"/>
      <c r="D152" s="43"/>
      <c r="E152" s="185"/>
      <c r="H152" s="43"/>
      <c r="I152" s="43"/>
    </row>
    <row r="153" spans="1:9" s="201" customFormat="1" x14ac:dyDescent="0.2">
      <c r="A153" s="185"/>
      <c r="B153" s="187"/>
      <c r="C153" s="196"/>
      <c r="D153" s="43"/>
      <c r="E153" s="185"/>
      <c r="H153" s="43"/>
      <c r="I153" s="43"/>
    </row>
    <row r="154" spans="1:9" s="201" customFormat="1" x14ac:dyDescent="0.2">
      <c r="A154" s="185"/>
      <c r="B154" s="187"/>
      <c r="C154" s="196"/>
      <c r="D154" s="43"/>
      <c r="E154" s="185"/>
      <c r="H154" s="43"/>
      <c r="I154" s="43"/>
    </row>
    <row r="155" spans="1:9" s="201" customFormat="1" x14ac:dyDescent="0.2">
      <c r="A155" s="185"/>
      <c r="B155" s="187"/>
      <c r="C155" s="196"/>
      <c r="D155" s="43"/>
      <c r="E155" s="185"/>
      <c r="H155" s="43"/>
      <c r="I155" s="43"/>
    </row>
    <row r="156" spans="1:9" s="201" customFormat="1" x14ac:dyDescent="0.2">
      <c r="A156" s="185"/>
      <c r="B156" s="187"/>
      <c r="C156" s="196"/>
      <c r="D156" s="43"/>
      <c r="E156" s="185"/>
      <c r="H156" s="43"/>
      <c r="I156" s="43"/>
    </row>
    <row r="157" spans="1:9" s="201" customFormat="1" x14ac:dyDescent="0.2">
      <c r="A157" s="185"/>
      <c r="B157" s="187"/>
      <c r="C157" s="196"/>
      <c r="D157" s="43"/>
      <c r="E157" s="185"/>
      <c r="H157" s="43"/>
      <c r="I157" s="43"/>
    </row>
    <row r="158" spans="1:9" s="201" customFormat="1" x14ac:dyDescent="0.2">
      <c r="A158" s="185"/>
      <c r="B158" s="187"/>
      <c r="C158" s="196"/>
      <c r="D158" s="43"/>
      <c r="E158" s="185"/>
      <c r="H158" s="43"/>
      <c r="I158" s="43"/>
    </row>
    <row r="159" spans="1:9" s="201" customFormat="1" x14ac:dyDescent="0.2">
      <c r="A159" s="185"/>
      <c r="B159" s="187"/>
      <c r="C159" s="196"/>
      <c r="D159" s="43"/>
      <c r="E159" s="185"/>
      <c r="H159" s="43"/>
      <c r="I159" s="43"/>
    </row>
    <row r="160" spans="1:9" s="201" customFormat="1" x14ac:dyDescent="0.2">
      <c r="A160" s="185"/>
      <c r="B160" s="187"/>
      <c r="C160" s="196"/>
      <c r="D160" s="43"/>
      <c r="E160" s="185"/>
      <c r="H160" s="43"/>
      <c r="I160" s="43"/>
    </row>
    <row r="161" spans="1:9" s="201" customFormat="1" x14ac:dyDescent="0.2">
      <c r="A161" s="185"/>
      <c r="B161" s="187"/>
      <c r="C161" s="196"/>
      <c r="D161" s="43"/>
      <c r="E161" s="185"/>
      <c r="H161" s="43"/>
      <c r="I161" s="43"/>
    </row>
    <row r="162" spans="1:9" s="201" customFormat="1" x14ac:dyDescent="0.2">
      <c r="A162" s="185"/>
      <c r="B162" s="187"/>
      <c r="C162" s="196"/>
      <c r="D162" s="43"/>
      <c r="E162" s="185"/>
      <c r="H162" s="43"/>
      <c r="I162" s="43"/>
    </row>
    <row r="163" spans="1:9" s="201" customFormat="1" x14ac:dyDescent="0.2">
      <c r="A163" s="185"/>
      <c r="B163" s="187"/>
      <c r="C163" s="196"/>
      <c r="D163" s="43"/>
      <c r="E163" s="185"/>
      <c r="H163" s="43"/>
      <c r="I163" s="43"/>
    </row>
    <row r="164" spans="1:9" s="201" customFormat="1" x14ac:dyDescent="0.2">
      <c r="A164" s="185"/>
      <c r="B164" s="187"/>
      <c r="C164" s="196"/>
      <c r="D164" s="43"/>
      <c r="E164" s="185"/>
      <c r="H164" s="43"/>
      <c r="I164" s="43"/>
    </row>
    <row r="165" spans="1:9" s="201" customFormat="1" x14ac:dyDescent="0.2">
      <c r="A165" s="185"/>
      <c r="B165" s="187"/>
      <c r="C165" s="196"/>
      <c r="D165" s="43"/>
      <c r="E165" s="185"/>
      <c r="H165" s="43"/>
      <c r="I165" s="43"/>
    </row>
    <row r="166" spans="1:9" s="201" customFormat="1" x14ac:dyDescent="0.2">
      <c r="A166" s="185"/>
      <c r="B166" s="187"/>
      <c r="C166" s="196"/>
      <c r="D166" s="43"/>
      <c r="E166" s="185"/>
      <c r="H166" s="43"/>
      <c r="I166" s="43"/>
    </row>
    <row r="167" spans="1:9" s="201" customFormat="1" x14ac:dyDescent="0.2">
      <c r="A167" s="185"/>
      <c r="B167" s="187"/>
      <c r="C167" s="196"/>
      <c r="D167" s="43"/>
      <c r="E167" s="185"/>
      <c r="H167" s="43"/>
      <c r="I167" s="43"/>
    </row>
    <row r="168" spans="1:9" s="201" customFormat="1" x14ac:dyDescent="0.2">
      <c r="A168" s="185"/>
      <c r="B168" s="187"/>
      <c r="C168" s="196"/>
      <c r="D168" s="43"/>
      <c r="E168" s="185"/>
      <c r="H168" s="43"/>
      <c r="I168" s="43"/>
    </row>
    <row r="169" spans="1:9" s="201" customFormat="1" x14ac:dyDescent="0.2">
      <c r="A169" s="185"/>
      <c r="B169" s="187"/>
      <c r="C169" s="196"/>
      <c r="D169" s="43"/>
      <c r="E169" s="185"/>
      <c r="H169" s="43"/>
      <c r="I169" s="43"/>
    </row>
    <row r="170" spans="1:9" s="201" customFormat="1" x14ac:dyDescent="0.2">
      <c r="A170" s="185"/>
      <c r="B170" s="187"/>
      <c r="C170" s="196"/>
      <c r="D170" s="43"/>
      <c r="E170" s="185"/>
      <c r="H170" s="43"/>
      <c r="I170" s="43"/>
    </row>
    <row r="171" spans="1:9" s="201" customFormat="1" x14ac:dyDescent="0.2">
      <c r="A171" s="185"/>
      <c r="B171" s="187"/>
      <c r="C171" s="196"/>
      <c r="D171" s="43"/>
      <c r="E171" s="185"/>
      <c r="H171" s="43"/>
      <c r="I171" s="43"/>
    </row>
    <row r="172" spans="1:9" s="201" customFormat="1" x14ac:dyDescent="0.2">
      <c r="A172" s="185"/>
      <c r="B172" s="187"/>
      <c r="C172" s="196"/>
      <c r="D172" s="43"/>
      <c r="E172" s="185"/>
      <c r="H172" s="43"/>
      <c r="I172" s="43"/>
    </row>
    <row r="173" spans="1:9" s="201" customFormat="1" x14ac:dyDescent="0.2">
      <c r="A173" s="185"/>
      <c r="B173" s="187"/>
      <c r="C173" s="196"/>
      <c r="D173" s="43"/>
      <c r="E173" s="185"/>
      <c r="H173" s="43"/>
      <c r="I173" s="43"/>
    </row>
    <row r="174" spans="1:9" s="201" customFormat="1" x14ac:dyDescent="0.2">
      <c r="A174" s="185"/>
      <c r="B174" s="187"/>
      <c r="C174" s="196"/>
      <c r="D174" s="43"/>
      <c r="E174" s="185"/>
      <c r="H174" s="43"/>
      <c r="I174" s="43"/>
    </row>
    <row r="175" spans="1:9" s="201" customFormat="1" x14ac:dyDescent="0.2">
      <c r="A175" s="185"/>
      <c r="B175" s="187"/>
      <c r="C175" s="196"/>
      <c r="D175" s="43"/>
      <c r="E175" s="185"/>
      <c r="H175" s="43"/>
      <c r="I175" s="43"/>
    </row>
    <row r="176" spans="1:9" s="201" customFormat="1" x14ac:dyDescent="0.2">
      <c r="A176" s="185"/>
      <c r="B176" s="187"/>
      <c r="C176" s="196"/>
      <c r="D176" s="43"/>
      <c r="E176" s="185"/>
      <c r="H176" s="43"/>
      <c r="I176" s="43"/>
    </row>
    <row r="177" spans="1:9" s="201" customFormat="1" x14ac:dyDescent="0.2">
      <c r="A177" s="185"/>
      <c r="B177" s="187"/>
      <c r="C177" s="196"/>
      <c r="D177" s="43"/>
      <c r="E177" s="185"/>
      <c r="H177" s="43"/>
      <c r="I177" s="43"/>
    </row>
    <row r="178" spans="1:9" s="201" customFormat="1" x14ac:dyDescent="0.2">
      <c r="A178" s="185"/>
      <c r="B178" s="187"/>
      <c r="C178" s="196"/>
      <c r="D178" s="43"/>
      <c r="E178" s="185"/>
      <c r="H178" s="43"/>
      <c r="I178" s="43"/>
    </row>
    <row r="179" spans="1:9" s="201" customFormat="1" x14ac:dyDescent="0.2">
      <c r="A179" s="185"/>
      <c r="B179" s="187"/>
      <c r="C179" s="196"/>
      <c r="D179" s="43"/>
      <c r="E179" s="185"/>
      <c r="H179" s="43"/>
      <c r="I179" s="43"/>
    </row>
    <row r="180" spans="1:9" s="201" customFormat="1" x14ac:dyDescent="0.2">
      <c r="A180" s="185"/>
      <c r="B180" s="187"/>
      <c r="C180" s="196"/>
      <c r="D180" s="43"/>
      <c r="E180" s="185"/>
      <c r="H180" s="43"/>
      <c r="I180" s="43"/>
    </row>
    <row r="181" spans="1:9" s="201" customFormat="1" x14ac:dyDescent="0.2">
      <c r="A181" s="185"/>
      <c r="B181" s="187"/>
      <c r="C181" s="196"/>
      <c r="D181" s="43"/>
      <c r="E181" s="185"/>
      <c r="H181" s="43"/>
      <c r="I181" s="43"/>
    </row>
    <row r="182" spans="1:9" s="201" customFormat="1" x14ac:dyDescent="0.2">
      <c r="A182" s="185"/>
      <c r="B182" s="187"/>
      <c r="C182" s="196"/>
      <c r="D182" s="43"/>
      <c r="E182" s="185"/>
      <c r="H182" s="43"/>
      <c r="I182" s="43"/>
    </row>
    <row r="183" spans="1:9" s="201" customFormat="1" x14ac:dyDescent="0.2">
      <c r="A183" s="185"/>
      <c r="B183" s="187"/>
      <c r="C183" s="196"/>
      <c r="D183" s="43"/>
      <c r="E183" s="185"/>
      <c r="H183" s="43"/>
      <c r="I183" s="43"/>
    </row>
    <row r="184" spans="1:9" s="201" customFormat="1" x14ac:dyDescent="0.2">
      <c r="A184" s="185"/>
      <c r="B184" s="187"/>
      <c r="C184" s="196"/>
      <c r="D184" s="43"/>
      <c r="E184" s="185"/>
      <c r="H184" s="43"/>
      <c r="I184" s="43"/>
    </row>
    <row r="185" spans="1:9" s="201" customFormat="1" x14ac:dyDescent="0.2">
      <c r="A185" s="185"/>
      <c r="B185" s="187"/>
      <c r="C185" s="196"/>
      <c r="D185" s="43"/>
      <c r="E185" s="185"/>
      <c r="H185" s="43"/>
      <c r="I185" s="43"/>
    </row>
    <row r="186" spans="1:9" s="201" customFormat="1" x14ac:dyDescent="0.2">
      <c r="A186" s="185"/>
      <c r="B186" s="187"/>
      <c r="C186" s="196"/>
      <c r="D186" s="43"/>
      <c r="E186" s="185"/>
      <c r="H186" s="43"/>
      <c r="I186" s="43"/>
    </row>
    <row r="187" spans="1:9" s="201" customFormat="1" x14ac:dyDescent="0.2">
      <c r="A187" s="185"/>
      <c r="B187" s="187"/>
      <c r="C187" s="196"/>
      <c r="D187" s="43"/>
      <c r="E187" s="185"/>
      <c r="H187" s="43"/>
      <c r="I187" s="43"/>
    </row>
    <row r="188" spans="1:9" s="201" customFormat="1" x14ac:dyDescent="0.2">
      <c r="A188" s="185"/>
      <c r="B188" s="187"/>
      <c r="C188" s="196"/>
      <c r="D188" s="43"/>
      <c r="E188" s="185"/>
      <c r="H188" s="43"/>
      <c r="I188" s="43"/>
    </row>
    <row r="189" spans="1:9" s="201" customFormat="1" x14ac:dyDescent="0.2">
      <c r="A189" s="185"/>
      <c r="B189" s="187"/>
      <c r="C189" s="196"/>
      <c r="D189" s="43"/>
      <c r="E189" s="185"/>
      <c r="H189" s="43"/>
      <c r="I189" s="43"/>
    </row>
    <row r="190" spans="1:9" s="201" customFormat="1" x14ac:dyDescent="0.2">
      <c r="A190" s="185"/>
      <c r="B190" s="187"/>
      <c r="C190" s="196"/>
      <c r="D190" s="43"/>
      <c r="E190" s="185"/>
      <c r="H190" s="43"/>
      <c r="I190" s="43"/>
    </row>
    <row r="191" spans="1:9" s="201" customFormat="1" x14ac:dyDescent="0.2">
      <c r="A191" s="185"/>
      <c r="B191" s="187"/>
      <c r="C191" s="196"/>
      <c r="D191" s="43"/>
      <c r="E191" s="185"/>
      <c r="H191" s="43"/>
      <c r="I191" s="43"/>
    </row>
    <row r="192" spans="1:9" s="201" customFormat="1" x14ac:dyDescent="0.2">
      <c r="A192" s="185"/>
      <c r="B192" s="187"/>
      <c r="C192" s="196"/>
      <c r="D192" s="43"/>
      <c r="E192" s="185"/>
      <c r="H192" s="43"/>
      <c r="I192" s="43"/>
    </row>
    <row r="193" spans="1:9" s="201" customFormat="1" x14ac:dyDescent="0.2">
      <c r="A193" s="185"/>
      <c r="B193" s="187"/>
      <c r="C193" s="196"/>
      <c r="D193" s="43"/>
      <c r="E193" s="185"/>
      <c r="H193" s="43"/>
      <c r="I193" s="43"/>
    </row>
    <row r="194" spans="1:9" s="201" customFormat="1" x14ac:dyDescent="0.2">
      <c r="A194" s="185"/>
      <c r="B194" s="187"/>
      <c r="C194" s="196"/>
      <c r="D194" s="43"/>
      <c r="E194" s="185"/>
      <c r="H194" s="43"/>
      <c r="I194" s="43"/>
    </row>
    <row r="195" spans="1:9" s="201" customFormat="1" x14ac:dyDescent="0.2">
      <c r="A195" s="185"/>
      <c r="B195" s="187"/>
      <c r="C195" s="196"/>
      <c r="D195" s="43"/>
      <c r="E195" s="185"/>
      <c r="H195" s="43"/>
      <c r="I195" s="43"/>
    </row>
    <row r="196" spans="1:9" s="201" customFormat="1" x14ac:dyDescent="0.2">
      <c r="A196" s="185"/>
      <c r="B196" s="187"/>
      <c r="C196" s="196"/>
      <c r="D196" s="43"/>
      <c r="E196" s="185"/>
      <c r="H196" s="43"/>
      <c r="I196" s="43"/>
    </row>
    <row r="197" spans="1:9" s="201" customFormat="1" x14ac:dyDescent="0.2">
      <c r="A197" s="185"/>
      <c r="B197" s="187"/>
      <c r="C197" s="196"/>
      <c r="D197" s="43"/>
      <c r="E197" s="185"/>
      <c r="H197" s="43"/>
      <c r="I197" s="43"/>
    </row>
    <row r="198" spans="1:9" s="201" customFormat="1" x14ac:dyDescent="0.2">
      <c r="A198" s="185"/>
      <c r="B198" s="187"/>
      <c r="C198" s="196"/>
      <c r="D198" s="43"/>
      <c r="E198" s="185"/>
      <c r="H198" s="43"/>
      <c r="I198" s="43"/>
    </row>
    <row r="199" spans="1:9" s="201" customFormat="1" x14ac:dyDescent="0.2">
      <c r="A199" s="185"/>
      <c r="B199" s="187"/>
      <c r="C199" s="196"/>
      <c r="D199" s="43"/>
      <c r="E199" s="185"/>
      <c r="H199" s="43"/>
      <c r="I199" s="43"/>
    </row>
    <row r="200" spans="1:9" s="201" customFormat="1" x14ac:dyDescent="0.2">
      <c r="A200" s="185"/>
      <c r="B200" s="187"/>
      <c r="C200" s="196"/>
      <c r="D200" s="43"/>
      <c r="E200" s="185"/>
      <c r="H200" s="43"/>
      <c r="I200" s="43"/>
    </row>
    <row r="201" spans="1:9" s="201" customFormat="1" x14ac:dyDescent="0.2">
      <c r="A201" s="185"/>
      <c r="B201" s="187"/>
      <c r="C201" s="196"/>
      <c r="D201" s="43"/>
      <c r="E201" s="185"/>
      <c r="H201" s="43"/>
      <c r="I201" s="43"/>
    </row>
    <row r="202" spans="1:9" s="201" customFormat="1" x14ac:dyDescent="0.2">
      <c r="A202" s="185"/>
      <c r="B202" s="187"/>
      <c r="C202" s="196"/>
      <c r="D202" s="43"/>
      <c r="E202" s="185"/>
      <c r="H202" s="43"/>
      <c r="I202" s="43"/>
    </row>
    <row r="203" spans="1:9" s="201" customFormat="1" x14ac:dyDescent="0.2">
      <c r="A203" s="185"/>
      <c r="B203" s="187"/>
      <c r="C203" s="196"/>
      <c r="D203" s="43"/>
      <c r="E203" s="185"/>
      <c r="H203" s="43"/>
      <c r="I203" s="43"/>
    </row>
    <row r="204" spans="1:9" s="201" customFormat="1" x14ac:dyDescent="0.2">
      <c r="A204" s="185"/>
      <c r="B204" s="187"/>
      <c r="C204" s="196"/>
      <c r="D204" s="43"/>
      <c r="E204" s="185"/>
      <c r="H204" s="43"/>
      <c r="I204" s="43"/>
    </row>
    <row r="205" spans="1:9" s="201" customFormat="1" x14ac:dyDescent="0.2">
      <c r="A205" s="185"/>
      <c r="B205" s="187"/>
      <c r="C205" s="196"/>
      <c r="D205" s="43"/>
      <c r="E205" s="185"/>
      <c r="H205" s="43"/>
      <c r="I205" s="43"/>
    </row>
    <row r="206" spans="1:9" s="201" customFormat="1" x14ac:dyDescent="0.2">
      <c r="A206" s="185"/>
      <c r="B206" s="187"/>
      <c r="C206" s="196"/>
      <c r="D206" s="43"/>
      <c r="E206" s="185"/>
      <c r="H206" s="43"/>
      <c r="I206" s="43"/>
    </row>
    <row r="207" spans="1:9" s="201" customFormat="1" x14ac:dyDescent="0.2">
      <c r="A207" s="185"/>
      <c r="B207" s="187"/>
      <c r="C207" s="196"/>
      <c r="D207" s="43"/>
      <c r="E207" s="185"/>
      <c r="H207" s="43"/>
      <c r="I207" s="43"/>
    </row>
    <row r="208" spans="1:9" s="201" customFormat="1" x14ac:dyDescent="0.2">
      <c r="A208" s="185"/>
      <c r="B208" s="187"/>
      <c r="C208" s="196"/>
      <c r="D208" s="43"/>
      <c r="E208" s="185"/>
      <c r="H208" s="43"/>
      <c r="I208" s="43"/>
    </row>
    <row r="209" spans="1:9" s="201" customFormat="1" x14ac:dyDescent="0.2">
      <c r="A209" s="185"/>
      <c r="B209" s="187"/>
      <c r="C209" s="196"/>
      <c r="D209" s="43"/>
      <c r="E209" s="185"/>
      <c r="H209" s="43"/>
      <c r="I209" s="43"/>
    </row>
    <row r="210" spans="1:9" s="201" customFormat="1" x14ac:dyDescent="0.2">
      <c r="A210" s="185"/>
      <c r="B210" s="187"/>
      <c r="C210" s="196"/>
      <c r="D210" s="43"/>
      <c r="E210" s="185"/>
      <c r="H210" s="43"/>
      <c r="I210" s="43"/>
    </row>
    <row r="211" spans="1:9" s="201" customFormat="1" x14ac:dyDescent="0.2">
      <c r="A211" s="185"/>
      <c r="B211" s="187"/>
      <c r="C211" s="196"/>
      <c r="D211" s="43"/>
      <c r="E211" s="185"/>
      <c r="H211" s="43"/>
      <c r="I211" s="43"/>
    </row>
    <row r="212" spans="1:9" s="201" customFormat="1" x14ac:dyDescent="0.2">
      <c r="A212" s="185"/>
      <c r="B212" s="187"/>
      <c r="C212" s="196"/>
      <c r="D212" s="43"/>
      <c r="E212" s="185"/>
      <c r="H212" s="43"/>
      <c r="I212" s="43"/>
    </row>
    <row r="213" spans="1:9" s="201" customFormat="1" x14ac:dyDescent="0.2">
      <c r="A213" s="185"/>
      <c r="B213" s="187"/>
      <c r="C213" s="196"/>
      <c r="D213" s="43"/>
      <c r="E213" s="185"/>
      <c r="H213" s="43"/>
      <c r="I213" s="43"/>
    </row>
    <row r="214" spans="1:9" s="201" customFormat="1" x14ac:dyDescent="0.2">
      <c r="A214" s="185"/>
      <c r="B214" s="187"/>
      <c r="C214" s="196"/>
      <c r="D214" s="43"/>
      <c r="E214" s="185"/>
      <c r="H214" s="43"/>
      <c r="I214" s="43"/>
    </row>
    <row r="215" spans="1:9" s="201" customFormat="1" x14ac:dyDescent="0.2">
      <c r="A215" s="185"/>
      <c r="B215" s="187"/>
      <c r="C215" s="196"/>
      <c r="D215" s="43"/>
      <c r="E215" s="185"/>
      <c r="H215" s="43"/>
      <c r="I215" s="43"/>
    </row>
    <row r="216" spans="1:9" s="201" customFormat="1" x14ac:dyDescent="0.2">
      <c r="A216" s="185"/>
      <c r="B216" s="187"/>
      <c r="C216" s="196"/>
      <c r="D216" s="43"/>
      <c r="E216" s="185"/>
      <c r="H216" s="43"/>
      <c r="I216" s="43"/>
    </row>
    <row r="217" spans="1:9" s="201" customFormat="1" x14ac:dyDescent="0.2">
      <c r="A217" s="185"/>
      <c r="B217" s="187"/>
      <c r="C217" s="196"/>
      <c r="D217" s="43"/>
      <c r="E217" s="185"/>
      <c r="H217" s="43"/>
      <c r="I217" s="43"/>
    </row>
    <row r="218" spans="1:9" s="201" customFormat="1" x14ac:dyDescent="0.2">
      <c r="A218" s="185"/>
      <c r="B218" s="187"/>
      <c r="C218" s="196"/>
      <c r="D218" s="43"/>
      <c r="E218" s="185"/>
      <c r="H218" s="43"/>
      <c r="I218" s="43"/>
    </row>
    <row r="219" spans="1:9" s="201" customFormat="1" x14ac:dyDescent="0.2">
      <c r="A219" s="185"/>
      <c r="B219" s="187"/>
      <c r="C219" s="196"/>
      <c r="D219" s="43"/>
      <c r="E219" s="185"/>
      <c r="H219" s="43"/>
      <c r="I219" s="43"/>
    </row>
    <row r="220" spans="1:9" s="201" customFormat="1" x14ac:dyDescent="0.2">
      <c r="A220" s="185"/>
      <c r="B220" s="187"/>
      <c r="C220" s="196"/>
      <c r="D220" s="43"/>
      <c r="E220" s="185"/>
      <c r="H220" s="43"/>
      <c r="I220" s="43"/>
    </row>
    <row r="221" spans="1:9" s="201" customFormat="1" x14ac:dyDescent="0.2">
      <c r="A221" s="185"/>
      <c r="B221" s="187"/>
      <c r="C221" s="196"/>
      <c r="D221" s="43"/>
      <c r="E221" s="185"/>
      <c r="H221" s="43"/>
      <c r="I221" s="43"/>
    </row>
    <row r="222" spans="1:9" s="201" customFormat="1" x14ac:dyDescent="0.2">
      <c r="A222" s="185"/>
      <c r="B222" s="187"/>
      <c r="C222" s="196"/>
      <c r="D222" s="43"/>
      <c r="E222" s="185"/>
      <c r="H222" s="43"/>
      <c r="I222" s="43"/>
    </row>
    <row r="223" spans="1:9" s="201" customFormat="1" x14ac:dyDescent="0.2">
      <c r="A223" s="185"/>
      <c r="B223" s="187"/>
      <c r="C223" s="196"/>
      <c r="D223" s="43"/>
      <c r="E223" s="185"/>
      <c r="H223" s="43"/>
      <c r="I223" s="43"/>
    </row>
    <row r="224" spans="1:9" s="201" customFormat="1" x14ac:dyDescent="0.2">
      <c r="A224" s="185"/>
      <c r="B224" s="187"/>
      <c r="C224" s="196"/>
      <c r="D224" s="43"/>
      <c r="E224" s="185"/>
      <c r="H224" s="43"/>
      <c r="I224" s="43"/>
    </row>
    <row r="225" spans="1:9" s="201" customFormat="1" x14ac:dyDescent="0.2">
      <c r="A225" s="185"/>
      <c r="B225" s="187"/>
      <c r="C225" s="196"/>
      <c r="D225" s="43"/>
      <c r="E225" s="185"/>
      <c r="H225" s="43"/>
      <c r="I225" s="43"/>
    </row>
    <row r="226" spans="1:9" s="201" customFormat="1" x14ac:dyDescent="0.2">
      <c r="A226" s="185"/>
      <c r="B226" s="187"/>
      <c r="C226" s="196"/>
      <c r="D226" s="43"/>
      <c r="E226" s="185"/>
      <c r="H226" s="43"/>
      <c r="I226" s="43"/>
    </row>
    <row r="227" spans="1:9" s="201" customFormat="1" x14ac:dyDescent="0.2">
      <c r="A227" s="185"/>
      <c r="B227" s="187"/>
      <c r="C227" s="196"/>
      <c r="D227" s="43"/>
      <c r="E227" s="185"/>
      <c r="H227" s="43"/>
      <c r="I227" s="43"/>
    </row>
    <row r="228" spans="1:9" s="201" customFormat="1" x14ac:dyDescent="0.2">
      <c r="A228" s="185"/>
      <c r="B228" s="187"/>
      <c r="C228" s="196"/>
      <c r="D228" s="43"/>
      <c r="E228" s="185"/>
      <c r="H228" s="43"/>
      <c r="I228" s="43"/>
    </row>
    <row r="229" spans="1:9" s="201" customFormat="1" x14ac:dyDescent="0.2">
      <c r="A229" s="185"/>
      <c r="B229" s="187"/>
      <c r="C229" s="196"/>
      <c r="D229" s="43"/>
      <c r="E229" s="185"/>
      <c r="H229" s="43"/>
      <c r="I229" s="43"/>
    </row>
    <row r="230" spans="1:9" s="201" customFormat="1" x14ac:dyDescent="0.2">
      <c r="A230" s="185"/>
      <c r="B230" s="187"/>
      <c r="C230" s="196"/>
      <c r="D230" s="43"/>
      <c r="E230" s="185"/>
      <c r="H230" s="43"/>
      <c r="I230" s="43"/>
    </row>
    <row r="231" spans="1:9" s="201" customFormat="1" x14ac:dyDescent="0.2">
      <c r="A231" s="185"/>
      <c r="B231" s="187"/>
      <c r="C231" s="196"/>
      <c r="D231" s="43"/>
      <c r="E231" s="185"/>
      <c r="H231" s="43"/>
      <c r="I231" s="43"/>
    </row>
    <row r="232" spans="1:9" s="201" customFormat="1" x14ac:dyDescent="0.2">
      <c r="A232" s="185"/>
      <c r="B232" s="187"/>
      <c r="C232" s="196"/>
      <c r="D232" s="43"/>
      <c r="E232" s="185"/>
      <c r="H232" s="43"/>
      <c r="I232" s="43"/>
    </row>
    <row r="233" spans="1:9" s="201" customFormat="1" x14ac:dyDescent="0.2">
      <c r="A233" s="185"/>
      <c r="B233" s="187"/>
      <c r="C233" s="196"/>
      <c r="D233" s="43"/>
      <c r="E233" s="185"/>
      <c r="H233" s="43"/>
      <c r="I233" s="43"/>
    </row>
    <row r="234" spans="1:9" s="201" customFormat="1" x14ac:dyDescent="0.2">
      <c r="A234" s="185"/>
      <c r="B234" s="187"/>
      <c r="C234" s="196"/>
      <c r="D234" s="43"/>
      <c r="E234" s="185"/>
      <c r="H234" s="43"/>
      <c r="I234" s="43"/>
    </row>
    <row r="235" spans="1:9" s="201" customFormat="1" x14ac:dyDescent="0.2">
      <c r="A235" s="185"/>
      <c r="B235" s="187"/>
      <c r="C235" s="196"/>
      <c r="D235" s="43"/>
      <c r="E235" s="185"/>
      <c r="H235" s="43"/>
      <c r="I235" s="43"/>
    </row>
    <row r="236" spans="1:9" s="201" customFormat="1" x14ac:dyDescent="0.2">
      <c r="A236" s="185"/>
      <c r="B236" s="187"/>
      <c r="C236" s="196"/>
      <c r="D236" s="43"/>
      <c r="E236" s="185"/>
      <c r="H236" s="43"/>
      <c r="I236" s="43"/>
    </row>
    <row r="237" spans="1:9" s="201" customFormat="1" x14ac:dyDescent="0.2">
      <c r="A237" s="185"/>
      <c r="B237" s="187"/>
      <c r="C237" s="196"/>
      <c r="D237" s="43"/>
      <c r="E237" s="185"/>
      <c r="H237" s="43"/>
      <c r="I237" s="43"/>
    </row>
    <row r="238" spans="1:9" s="201" customFormat="1" x14ac:dyDescent="0.2">
      <c r="A238" s="185"/>
      <c r="B238" s="187"/>
      <c r="C238" s="196"/>
      <c r="D238" s="43"/>
      <c r="E238" s="185"/>
      <c r="H238" s="43"/>
      <c r="I238" s="43"/>
    </row>
    <row r="239" spans="1:9" s="201" customFormat="1" x14ac:dyDescent="0.2">
      <c r="A239" s="185"/>
      <c r="B239" s="187"/>
      <c r="C239" s="196"/>
      <c r="D239" s="43"/>
      <c r="E239" s="185"/>
      <c r="H239" s="43"/>
      <c r="I239" s="43"/>
    </row>
    <row r="240" spans="1:9" s="201" customFormat="1" x14ac:dyDescent="0.2">
      <c r="A240" s="185"/>
      <c r="B240" s="187"/>
      <c r="C240" s="196"/>
      <c r="D240" s="43"/>
      <c r="E240" s="185"/>
      <c r="H240" s="43"/>
      <c r="I240" s="43"/>
    </row>
    <row r="241" spans="1:9" s="201" customFormat="1" x14ac:dyDescent="0.2">
      <c r="A241" s="185"/>
      <c r="B241" s="187"/>
      <c r="C241" s="196"/>
      <c r="D241" s="43"/>
      <c r="E241" s="185"/>
      <c r="H241" s="43"/>
      <c r="I241" s="43"/>
    </row>
    <row r="242" spans="1:9" s="201" customFormat="1" x14ac:dyDescent="0.2">
      <c r="A242" s="185"/>
      <c r="B242" s="187"/>
      <c r="C242" s="196"/>
      <c r="D242" s="43"/>
      <c r="E242" s="185"/>
      <c r="H242" s="43"/>
      <c r="I242" s="43"/>
    </row>
    <row r="243" spans="1:9" s="201" customFormat="1" x14ac:dyDescent="0.2">
      <c r="A243" s="185"/>
      <c r="B243" s="187"/>
      <c r="C243" s="196"/>
      <c r="D243" s="43"/>
      <c r="E243" s="185"/>
      <c r="H243" s="43"/>
      <c r="I243" s="43"/>
    </row>
    <row r="244" spans="1:9" s="201" customFormat="1" x14ac:dyDescent="0.2">
      <c r="A244" s="185"/>
      <c r="B244" s="187"/>
      <c r="C244" s="196"/>
      <c r="D244" s="43"/>
      <c r="E244" s="185"/>
      <c r="H244" s="43"/>
      <c r="I244" s="43"/>
    </row>
    <row r="245" spans="1:9" s="201" customFormat="1" x14ac:dyDescent="0.2">
      <c r="A245" s="185"/>
      <c r="B245" s="187"/>
      <c r="C245" s="196"/>
      <c r="D245" s="43"/>
      <c r="E245" s="185"/>
      <c r="H245" s="43"/>
      <c r="I245" s="43"/>
    </row>
    <row r="246" spans="1:9" s="201" customFormat="1" x14ac:dyDescent="0.2">
      <c r="A246" s="185"/>
      <c r="B246" s="187"/>
      <c r="C246" s="196"/>
      <c r="D246" s="43"/>
      <c r="E246" s="185"/>
      <c r="H246" s="43"/>
      <c r="I246" s="43"/>
    </row>
    <row r="247" spans="1:9" s="201" customFormat="1" x14ac:dyDescent="0.2">
      <c r="A247" s="185"/>
      <c r="B247" s="187"/>
      <c r="C247" s="196"/>
      <c r="D247" s="43"/>
      <c r="E247" s="185"/>
      <c r="H247" s="43"/>
      <c r="I247" s="43"/>
    </row>
    <row r="248" spans="1:9" s="201" customFormat="1" x14ac:dyDescent="0.2">
      <c r="A248" s="185"/>
      <c r="B248" s="187"/>
      <c r="C248" s="196"/>
      <c r="D248" s="43"/>
      <c r="E248" s="185"/>
      <c r="H248" s="43"/>
      <c r="I248" s="43"/>
    </row>
    <row r="249" spans="1:9" s="201" customFormat="1" x14ac:dyDescent="0.2">
      <c r="A249" s="185"/>
      <c r="B249" s="187"/>
      <c r="C249" s="196"/>
      <c r="D249" s="43"/>
      <c r="E249" s="185"/>
      <c r="H249" s="43"/>
      <c r="I249" s="43"/>
    </row>
    <row r="250" spans="1:9" s="201" customFormat="1" x14ac:dyDescent="0.2">
      <c r="A250" s="185"/>
      <c r="B250" s="187"/>
      <c r="C250" s="196"/>
      <c r="D250" s="43"/>
      <c r="E250" s="185"/>
      <c r="H250" s="43"/>
      <c r="I250" s="43"/>
    </row>
    <row r="251" spans="1:9" s="201" customFormat="1" x14ac:dyDescent="0.2">
      <c r="A251" s="185"/>
      <c r="B251" s="187"/>
      <c r="C251" s="196"/>
      <c r="D251" s="43"/>
      <c r="E251" s="185"/>
      <c r="H251" s="43"/>
      <c r="I251" s="43"/>
    </row>
    <row r="252" spans="1:9" s="201" customFormat="1" x14ac:dyDescent="0.2">
      <c r="A252" s="185"/>
      <c r="B252" s="187"/>
      <c r="C252" s="196"/>
      <c r="D252" s="43"/>
      <c r="E252" s="185"/>
      <c r="H252" s="43"/>
      <c r="I252" s="43"/>
    </row>
    <row r="253" spans="1:9" s="201" customFormat="1" x14ac:dyDescent="0.2">
      <c r="A253" s="185"/>
      <c r="B253" s="187"/>
      <c r="C253" s="196"/>
      <c r="D253" s="43"/>
      <c r="E253" s="185"/>
      <c r="H253" s="43"/>
      <c r="I253" s="43"/>
    </row>
    <row r="254" spans="1:9" s="201" customFormat="1" x14ac:dyDescent="0.2">
      <c r="A254" s="185"/>
      <c r="B254" s="187"/>
      <c r="C254" s="196"/>
      <c r="D254" s="43"/>
      <c r="E254" s="185"/>
      <c r="H254" s="43"/>
      <c r="I254" s="43"/>
    </row>
    <row r="255" spans="1:9" s="201" customFormat="1" x14ac:dyDescent="0.2">
      <c r="A255" s="185"/>
      <c r="B255" s="187"/>
      <c r="C255" s="196"/>
      <c r="D255" s="43"/>
      <c r="E255" s="185"/>
      <c r="H255" s="43"/>
      <c r="I255" s="43"/>
    </row>
    <row r="256" spans="1:9" s="201" customFormat="1" x14ac:dyDescent="0.2">
      <c r="A256" s="185"/>
      <c r="B256" s="187"/>
      <c r="C256" s="196"/>
      <c r="D256" s="43"/>
      <c r="E256" s="185"/>
      <c r="H256" s="43"/>
      <c r="I256" s="43"/>
    </row>
    <row r="257" spans="1:9" s="201" customFormat="1" x14ac:dyDescent="0.2">
      <c r="A257" s="185"/>
      <c r="B257" s="187"/>
      <c r="C257" s="196"/>
      <c r="D257" s="43"/>
      <c r="E257" s="185"/>
      <c r="H257" s="43"/>
      <c r="I257" s="43"/>
    </row>
    <row r="258" spans="1:9" s="201" customFormat="1" x14ac:dyDescent="0.2">
      <c r="A258" s="185"/>
      <c r="B258" s="187"/>
      <c r="C258" s="196"/>
      <c r="D258" s="43"/>
      <c r="E258" s="185"/>
      <c r="H258" s="43"/>
      <c r="I258" s="43"/>
    </row>
    <row r="259" spans="1:9" s="201" customFormat="1" x14ac:dyDescent="0.2">
      <c r="A259" s="185"/>
      <c r="B259" s="187"/>
      <c r="C259" s="196"/>
      <c r="D259" s="43"/>
      <c r="E259" s="185"/>
      <c r="H259" s="43"/>
      <c r="I259" s="43"/>
    </row>
    <row r="260" spans="1:9" s="201" customFormat="1" x14ac:dyDescent="0.2">
      <c r="A260" s="185"/>
      <c r="B260" s="187"/>
      <c r="C260" s="196"/>
      <c r="D260" s="43"/>
      <c r="E260" s="185"/>
      <c r="H260" s="43"/>
      <c r="I260" s="43"/>
    </row>
    <row r="261" spans="1:9" s="201" customFormat="1" x14ac:dyDescent="0.2">
      <c r="A261" s="185"/>
      <c r="B261" s="187"/>
      <c r="C261" s="196"/>
      <c r="D261" s="43"/>
      <c r="E261" s="185"/>
      <c r="H261" s="43"/>
      <c r="I261" s="43"/>
    </row>
    <row r="262" spans="1:9" s="201" customFormat="1" x14ac:dyDescent="0.2">
      <c r="A262" s="185"/>
      <c r="B262" s="187"/>
      <c r="C262" s="196"/>
      <c r="D262" s="43"/>
      <c r="E262" s="185"/>
      <c r="H262" s="43"/>
      <c r="I262" s="43"/>
    </row>
    <row r="263" spans="1:9" s="201" customFormat="1" x14ac:dyDescent="0.2">
      <c r="A263" s="185"/>
      <c r="B263" s="187"/>
      <c r="C263" s="196"/>
      <c r="D263" s="43"/>
      <c r="E263" s="185"/>
      <c r="H263" s="43"/>
      <c r="I263" s="43"/>
    </row>
    <row r="264" spans="1:9" s="201" customFormat="1" x14ac:dyDescent="0.2">
      <c r="A264" s="185"/>
      <c r="B264" s="187"/>
      <c r="C264" s="196"/>
      <c r="D264" s="43"/>
      <c r="E264" s="185"/>
      <c r="H264" s="43"/>
      <c r="I264" s="43"/>
    </row>
    <row r="265" spans="1:9" s="201" customFormat="1" x14ac:dyDescent="0.2">
      <c r="A265" s="185"/>
      <c r="B265" s="187"/>
      <c r="C265" s="196"/>
      <c r="D265" s="43"/>
      <c r="E265" s="185"/>
      <c r="H265" s="43"/>
      <c r="I265" s="43"/>
    </row>
    <row r="266" spans="1:9" s="201" customFormat="1" x14ac:dyDescent="0.2">
      <c r="A266" s="185"/>
      <c r="B266" s="187"/>
      <c r="C266" s="196"/>
      <c r="D266" s="43"/>
      <c r="E266" s="185"/>
      <c r="H266" s="43"/>
      <c r="I266" s="43"/>
    </row>
    <row r="267" spans="1:9" s="201" customFormat="1" x14ac:dyDescent="0.2">
      <c r="A267" s="185"/>
      <c r="B267" s="187"/>
      <c r="C267" s="196"/>
      <c r="D267" s="43"/>
      <c r="E267" s="185"/>
      <c r="H267" s="43"/>
      <c r="I267" s="43"/>
    </row>
    <row r="268" spans="1:9" s="201" customFormat="1" x14ac:dyDescent="0.2">
      <c r="A268" s="185"/>
      <c r="B268" s="187"/>
      <c r="C268" s="196"/>
      <c r="D268" s="43"/>
      <c r="E268" s="185"/>
      <c r="H268" s="43"/>
      <c r="I268" s="43"/>
    </row>
    <row r="269" spans="1:9" s="201" customFormat="1" x14ac:dyDescent="0.2">
      <c r="A269" s="185"/>
      <c r="B269" s="187"/>
      <c r="C269" s="196"/>
      <c r="D269" s="43"/>
      <c r="E269" s="185"/>
      <c r="H269" s="43"/>
      <c r="I269" s="43"/>
    </row>
    <row r="270" spans="1:9" s="201" customFormat="1" x14ac:dyDescent="0.2">
      <c r="A270" s="185"/>
      <c r="B270" s="187"/>
      <c r="C270" s="196"/>
      <c r="D270" s="43"/>
      <c r="E270" s="185"/>
      <c r="H270" s="43"/>
      <c r="I270" s="43"/>
    </row>
    <row r="271" spans="1:9" s="201" customFormat="1" x14ac:dyDescent="0.2">
      <c r="A271" s="185"/>
      <c r="B271" s="187"/>
      <c r="C271" s="196"/>
      <c r="D271" s="43"/>
      <c r="E271" s="185"/>
      <c r="H271" s="43"/>
      <c r="I271" s="43"/>
    </row>
    <row r="272" spans="1:9" s="201" customFormat="1" x14ac:dyDescent="0.2">
      <c r="A272" s="185"/>
      <c r="B272" s="187"/>
      <c r="C272" s="196"/>
      <c r="D272" s="43"/>
      <c r="E272" s="185"/>
      <c r="H272" s="43"/>
      <c r="I272" s="43"/>
    </row>
    <row r="273" spans="1:9" s="201" customFormat="1" x14ac:dyDescent="0.2">
      <c r="A273" s="185"/>
      <c r="B273" s="187"/>
      <c r="C273" s="196"/>
      <c r="D273" s="43"/>
      <c r="E273" s="185"/>
      <c r="H273" s="43"/>
      <c r="I273" s="43"/>
    </row>
    <row r="274" spans="1:9" s="201" customFormat="1" x14ac:dyDescent="0.2">
      <c r="A274" s="185"/>
      <c r="B274" s="187"/>
      <c r="C274" s="196"/>
      <c r="D274" s="43"/>
      <c r="E274" s="185"/>
      <c r="H274" s="43"/>
      <c r="I274" s="43"/>
    </row>
    <row r="275" spans="1:9" s="201" customFormat="1" x14ac:dyDescent="0.2">
      <c r="A275" s="185"/>
      <c r="B275" s="187"/>
      <c r="C275" s="196"/>
      <c r="D275" s="43"/>
      <c r="E275" s="185"/>
      <c r="H275" s="43"/>
      <c r="I275" s="43"/>
    </row>
    <row r="276" spans="1:9" s="201" customFormat="1" x14ac:dyDescent="0.2">
      <c r="A276" s="185"/>
      <c r="B276" s="187"/>
      <c r="C276" s="196"/>
      <c r="D276" s="43"/>
      <c r="E276" s="185"/>
      <c r="H276" s="43"/>
      <c r="I276" s="43"/>
    </row>
    <row r="277" spans="1:9" s="201" customFormat="1" x14ac:dyDescent="0.2">
      <c r="A277" s="185"/>
      <c r="B277" s="187"/>
      <c r="C277" s="196"/>
      <c r="D277" s="43"/>
      <c r="E277" s="185"/>
      <c r="H277" s="43"/>
      <c r="I277" s="43"/>
    </row>
    <row r="278" spans="1:9" s="201" customFormat="1" x14ac:dyDescent="0.2">
      <c r="A278" s="185"/>
      <c r="B278" s="187"/>
      <c r="C278" s="196"/>
      <c r="D278" s="43"/>
      <c r="E278" s="185"/>
      <c r="H278" s="43"/>
      <c r="I278" s="43"/>
    </row>
    <row r="279" spans="1:9" s="201" customFormat="1" x14ac:dyDescent="0.2">
      <c r="A279" s="185"/>
      <c r="B279" s="187"/>
      <c r="C279" s="196"/>
      <c r="D279" s="43"/>
      <c r="E279" s="185"/>
      <c r="H279" s="43"/>
      <c r="I279" s="43"/>
    </row>
    <row r="280" spans="1:9" s="201" customFormat="1" x14ac:dyDescent="0.2">
      <c r="A280" s="185"/>
      <c r="B280" s="187"/>
      <c r="C280" s="196"/>
      <c r="D280" s="43"/>
      <c r="E280" s="185"/>
      <c r="H280" s="43"/>
      <c r="I280" s="43"/>
    </row>
    <row r="281" spans="1:9" s="201" customFormat="1" x14ac:dyDescent="0.2">
      <c r="A281" s="185"/>
      <c r="B281" s="187"/>
      <c r="C281" s="196"/>
      <c r="D281" s="43"/>
      <c r="E281" s="185"/>
      <c r="H281" s="43"/>
      <c r="I281" s="43"/>
    </row>
    <row r="282" spans="1:9" s="201" customFormat="1" x14ac:dyDescent="0.2">
      <c r="A282" s="185"/>
      <c r="B282" s="187"/>
      <c r="C282" s="196"/>
      <c r="D282" s="43"/>
      <c r="E282" s="185"/>
      <c r="H282" s="43"/>
      <c r="I282" s="43"/>
    </row>
    <row r="283" spans="1:9" s="201" customFormat="1" x14ac:dyDescent="0.2">
      <c r="A283" s="185"/>
      <c r="B283" s="187"/>
      <c r="C283" s="196"/>
      <c r="D283" s="43"/>
      <c r="E283" s="185"/>
      <c r="H283" s="43"/>
      <c r="I283" s="43"/>
    </row>
    <row r="284" spans="1:9" s="201" customFormat="1" x14ac:dyDescent="0.2">
      <c r="A284" s="185"/>
      <c r="B284" s="187"/>
      <c r="C284" s="196"/>
      <c r="D284" s="43"/>
      <c r="E284" s="185"/>
      <c r="H284" s="43"/>
      <c r="I284" s="43"/>
    </row>
    <row r="285" spans="1:9" s="201" customFormat="1" x14ac:dyDescent="0.2">
      <c r="A285" s="185"/>
      <c r="B285" s="187"/>
      <c r="C285" s="196"/>
      <c r="D285" s="43"/>
      <c r="E285" s="185"/>
      <c r="H285" s="43"/>
      <c r="I285" s="43"/>
    </row>
    <row r="286" spans="1:9" s="201" customFormat="1" x14ac:dyDescent="0.2">
      <c r="A286" s="185"/>
      <c r="B286" s="187"/>
      <c r="C286" s="196"/>
      <c r="D286" s="43"/>
      <c r="E286" s="185"/>
      <c r="H286" s="43"/>
      <c r="I286" s="43"/>
    </row>
    <row r="287" spans="1:9" s="201" customFormat="1" x14ac:dyDescent="0.2">
      <c r="A287" s="185"/>
      <c r="B287" s="187"/>
      <c r="C287" s="196"/>
      <c r="D287" s="43"/>
      <c r="E287" s="185"/>
      <c r="H287" s="43"/>
      <c r="I287" s="43"/>
    </row>
    <row r="288" spans="1:9" s="201" customFormat="1" x14ac:dyDescent="0.2">
      <c r="A288" s="185"/>
      <c r="B288" s="187"/>
      <c r="C288" s="196"/>
      <c r="D288" s="43"/>
      <c r="E288" s="185"/>
      <c r="H288" s="43"/>
      <c r="I288" s="43"/>
    </row>
    <row r="289" spans="1:9" s="201" customFormat="1" x14ac:dyDescent="0.2">
      <c r="A289" s="185"/>
      <c r="B289" s="187"/>
      <c r="C289" s="196"/>
      <c r="D289" s="43"/>
      <c r="E289" s="185"/>
      <c r="H289" s="43"/>
      <c r="I289" s="43"/>
    </row>
    <row r="290" spans="1:9" s="201" customFormat="1" x14ac:dyDescent="0.2">
      <c r="A290" s="185"/>
      <c r="B290" s="187"/>
      <c r="C290" s="196"/>
      <c r="D290" s="43"/>
      <c r="E290" s="185"/>
      <c r="H290" s="43"/>
      <c r="I290" s="43"/>
    </row>
    <row r="291" spans="1:9" s="201" customFormat="1" x14ac:dyDescent="0.2">
      <c r="A291" s="185"/>
      <c r="B291" s="187"/>
      <c r="C291" s="196"/>
      <c r="D291" s="43"/>
      <c r="E291" s="185"/>
      <c r="H291" s="43"/>
      <c r="I291" s="43"/>
    </row>
    <row r="292" spans="1:9" s="201" customFormat="1" x14ac:dyDescent="0.2">
      <c r="A292" s="185"/>
      <c r="B292" s="187"/>
      <c r="C292" s="196"/>
      <c r="D292" s="43"/>
      <c r="E292" s="185"/>
      <c r="H292" s="43"/>
      <c r="I292" s="43"/>
    </row>
    <row r="293" spans="1:9" s="201" customFormat="1" x14ac:dyDescent="0.2">
      <c r="A293" s="185"/>
      <c r="B293" s="187"/>
      <c r="C293" s="196"/>
      <c r="D293" s="43"/>
      <c r="E293" s="185"/>
      <c r="H293" s="43"/>
      <c r="I293" s="43"/>
    </row>
    <row r="294" spans="1:9" s="201" customFormat="1" x14ac:dyDescent="0.2">
      <c r="A294" s="185"/>
      <c r="B294" s="187"/>
      <c r="C294" s="196"/>
      <c r="D294" s="43"/>
      <c r="E294" s="185"/>
      <c r="H294" s="43"/>
      <c r="I294" s="43"/>
    </row>
    <row r="295" spans="1:9" s="201" customFormat="1" x14ac:dyDescent="0.2">
      <c r="A295" s="185"/>
      <c r="B295" s="187"/>
      <c r="C295" s="196"/>
      <c r="D295" s="43"/>
      <c r="E295" s="185"/>
      <c r="H295" s="43"/>
      <c r="I295" s="43"/>
    </row>
    <row r="296" spans="1:9" s="201" customFormat="1" x14ac:dyDescent="0.2">
      <c r="A296" s="185"/>
      <c r="B296" s="187"/>
      <c r="C296" s="196"/>
      <c r="D296" s="43"/>
      <c r="E296" s="185"/>
      <c r="H296" s="43"/>
      <c r="I296" s="43"/>
    </row>
    <row r="297" spans="1:9" s="201" customFormat="1" x14ac:dyDescent="0.2">
      <c r="A297" s="185"/>
      <c r="B297" s="187"/>
      <c r="C297" s="196"/>
      <c r="D297" s="43"/>
      <c r="E297" s="185"/>
      <c r="H297" s="43"/>
      <c r="I297" s="43"/>
    </row>
    <row r="298" spans="1:9" s="201" customFormat="1" x14ac:dyDescent="0.2">
      <c r="A298" s="185"/>
      <c r="B298" s="187"/>
      <c r="C298" s="196"/>
      <c r="D298" s="43"/>
      <c r="E298" s="185"/>
      <c r="H298" s="43"/>
      <c r="I298" s="43"/>
    </row>
    <row r="299" spans="1:9" s="201" customFormat="1" x14ac:dyDescent="0.2">
      <c r="A299" s="185"/>
      <c r="B299" s="187"/>
      <c r="C299" s="196"/>
      <c r="D299" s="43"/>
      <c r="E299" s="185"/>
      <c r="H299" s="43"/>
      <c r="I299" s="43"/>
    </row>
    <row r="300" spans="1:9" s="201" customFormat="1" x14ac:dyDescent="0.2">
      <c r="A300" s="185"/>
      <c r="B300" s="187"/>
      <c r="C300" s="196"/>
      <c r="D300" s="43"/>
      <c r="E300" s="185"/>
      <c r="H300" s="43"/>
      <c r="I300" s="43"/>
    </row>
    <row r="301" spans="1:9" s="201" customFormat="1" x14ac:dyDescent="0.2">
      <c r="A301" s="185"/>
      <c r="B301" s="187"/>
      <c r="C301" s="196"/>
      <c r="D301" s="43"/>
      <c r="E301" s="185"/>
      <c r="H301" s="43"/>
      <c r="I301" s="43"/>
    </row>
    <row r="302" spans="1:9" s="201" customFormat="1" x14ac:dyDescent="0.2">
      <c r="A302" s="185"/>
      <c r="B302" s="187"/>
      <c r="C302" s="196"/>
      <c r="D302" s="43"/>
      <c r="E302" s="185"/>
      <c r="H302" s="43"/>
      <c r="I302" s="43"/>
    </row>
    <row r="303" spans="1:9" s="201" customFormat="1" x14ac:dyDescent="0.2">
      <c r="A303" s="185"/>
      <c r="B303" s="187"/>
      <c r="C303" s="196"/>
      <c r="D303" s="43"/>
      <c r="E303" s="185"/>
      <c r="H303" s="43"/>
      <c r="I303" s="43"/>
    </row>
    <row r="304" spans="1:9" s="201" customFormat="1" x14ac:dyDescent="0.2">
      <c r="A304" s="185"/>
      <c r="B304" s="187"/>
      <c r="C304" s="196"/>
      <c r="D304" s="43"/>
      <c r="E304" s="185"/>
      <c r="H304" s="43"/>
      <c r="I304" s="43"/>
    </row>
    <row r="305" spans="1:9" s="201" customFormat="1" x14ac:dyDescent="0.2">
      <c r="A305" s="185"/>
      <c r="B305" s="187"/>
      <c r="C305" s="196"/>
      <c r="D305" s="43"/>
      <c r="E305" s="185"/>
      <c r="H305" s="43"/>
      <c r="I305" s="43"/>
    </row>
    <row r="306" spans="1:9" s="201" customFormat="1" x14ac:dyDescent="0.2">
      <c r="A306" s="185"/>
      <c r="B306" s="187"/>
      <c r="C306" s="196"/>
      <c r="D306" s="43"/>
      <c r="E306" s="185"/>
      <c r="H306" s="43"/>
      <c r="I306" s="43"/>
    </row>
    <row r="307" spans="1:9" s="201" customFormat="1" x14ac:dyDescent="0.2">
      <c r="A307" s="185"/>
      <c r="B307" s="187"/>
      <c r="C307" s="196"/>
      <c r="D307" s="43"/>
      <c r="E307" s="185"/>
      <c r="H307" s="43"/>
      <c r="I307" s="43"/>
    </row>
    <row r="308" spans="1:9" s="201" customFormat="1" x14ac:dyDescent="0.2">
      <c r="A308" s="185"/>
      <c r="B308" s="187"/>
      <c r="C308" s="196"/>
      <c r="D308" s="43"/>
      <c r="E308" s="185"/>
      <c r="H308" s="43"/>
      <c r="I308" s="43"/>
    </row>
    <row r="309" spans="1:9" s="201" customFormat="1" x14ac:dyDescent="0.2">
      <c r="A309" s="185"/>
      <c r="B309" s="187"/>
      <c r="C309" s="196"/>
      <c r="D309" s="43"/>
      <c r="E309" s="185"/>
      <c r="H309" s="43"/>
      <c r="I309" s="43"/>
    </row>
    <row r="310" spans="1:9" s="201" customFormat="1" x14ac:dyDescent="0.2">
      <c r="A310" s="185"/>
      <c r="B310" s="187"/>
      <c r="C310" s="196"/>
      <c r="D310" s="43"/>
      <c r="E310" s="185"/>
      <c r="H310" s="43"/>
      <c r="I310" s="43"/>
    </row>
    <row r="311" spans="1:9" s="201" customFormat="1" x14ac:dyDescent="0.2">
      <c r="A311" s="185"/>
      <c r="B311" s="187"/>
      <c r="C311" s="196"/>
      <c r="D311" s="43"/>
      <c r="E311" s="185"/>
      <c r="H311" s="43"/>
      <c r="I311" s="43"/>
    </row>
    <row r="312" spans="1:9" s="201" customFormat="1" x14ac:dyDescent="0.2">
      <c r="A312" s="185"/>
      <c r="B312" s="187"/>
      <c r="C312" s="196"/>
      <c r="D312" s="43"/>
      <c r="E312" s="185"/>
      <c r="H312" s="43"/>
      <c r="I312" s="43"/>
    </row>
    <row r="313" spans="1:9" s="201" customFormat="1" x14ac:dyDescent="0.2">
      <c r="A313" s="185"/>
      <c r="B313" s="187"/>
      <c r="C313" s="196"/>
      <c r="D313" s="43"/>
      <c r="E313" s="185"/>
      <c r="H313" s="43"/>
      <c r="I313" s="43"/>
    </row>
    <row r="314" spans="1:9" s="201" customFormat="1" x14ac:dyDescent="0.2">
      <c r="A314" s="185"/>
      <c r="B314" s="187"/>
      <c r="C314" s="196"/>
      <c r="D314" s="43"/>
      <c r="E314" s="185"/>
      <c r="H314" s="43"/>
      <c r="I314" s="43"/>
    </row>
    <row r="315" spans="1:9" s="201" customFormat="1" x14ac:dyDescent="0.2">
      <c r="A315" s="185"/>
      <c r="B315" s="187"/>
      <c r="C315" s="196"/>
      <c r="D315" s="43"/>
      <c r="E315" s="185"/>
      <c r="H315" s="43"/>
      <c r="I315" s="43"/>
    </row>
    <row r="316" spans="1:9" s="201" customFormat="1" x14ac:dyDescent="0.2">
      <c r="A316" s="185"/>
      <c r="B316" s="187"/>
      <c r="C316" s="196"/>
      <c r="D316" s="43"/>
      <c r="E316" s="185"/>
      <c r="H316" s="43"/>
      <c r="I316" s="43"/>
    </row>
    <row r="317" spans="1:9" s="201" customFormat="1" x14ac:dyDescent="0.2">
      <c r="A317" s="185"/>
      <c r="B317" s="187"/>
      <c r="C317" s="196"/>
      <c r="D317" s="43"/>
      <c r="E317" s="185"/>
      <c r="H317" s="43"/>
      <c r="I317" s="43"/>
    </row>
    <row r="318" spans="1:9" s="201" customFormat="1" x14ac:dyDescent="0.2">
      <c r="A318" s="185"/>
      <c r="B318" s="187"/>
      <c r="C318" s="196"/>
      <c r="D318" s="43"/>
      <c r="E318" s="185"/>
      <c r="H318" s="43"/>
      <c r="I318" s="43"/>
    </row>
    <row r="319" spans="1:9" s="201" customFormat="1" x14ac:dyDescent="0.2">
      <c r="A319" s="185"/>
      <c r="B319" s="187"/>
      <c r="C319" s="196"/>
      <c r="D319" s="43"/>
      <c r="E319" s="185"/>
      <c r="H319" s="43"/>
      <c r="I319" s="43"/>
    </row>
    <row r="320" spans="1:9" s="201" customFormat="1" x14ac:dyDescent="0.2">
      <c r="A320" s="185"/>
      <c r="B320" s="187"/>
      <c r="C320" s="196"/>
      <c r="D320" s="43"/>
      <c r="E320" s="185"/>
      <c r="H320" s="43"/>
      <c r="I320" s="43"/>
    </row>
    <row r="321" spans="1:9" s="201" customFormat="1" x14ac:dyDescent="0.2">
      <c r="A321" s="185"/>
      <c r="B321" s="187"/>
      <c r="C321" s="196"/>
      <c r="D321" s="43"/>
      <c r="E321" s="185"/>
      <c r="H321" s="43"/>
      <c r="I321" s="43"/>
    </row>
    <row r="322" spans="1:9" s="201" customFormat="1" x14ac:dyDescent="0.2">
      <c r="A322" s="185"/>
      <c r="B322" s="187"/>
      <c r="C322" s="196"/>
      <c r="D322" s="43"/>
      <c r="E322" s="185"/>
      <c r="H322" s="43"/>
      <c r="I322" s="43"/>
    </row>
    <row r="323" spans="1:9" s="201" customFormat="1" x14ac:dyDescent="0.2">
      <c r="A323" s="185"/>
      <c r="B323" s="187"/>
      <c r="C323" s="196"/>
      <c r="D323" s="43"/>
      <c r="E323" s="185"/>
      <c r="H323" s="43"/>
      <c r="I323" s="43"/>
    </row>
    <row r="324" spans="1:9" s="201" customFormat="1" x14ac:dyDescent="0.2">
      <c r="A324" s="185"/>
      <c r="B324" s="187"/>
      <c r="C324" s="196"/>
      <c r="D324" s="43"/>
      <c r="E324" s="185"/>
      <c r="H324" s="43"/>
      <c r="I324" s="43"/>
    </row>
    <row r="325" spans="1:9" s="201" customFormat="1" x14ac:dyDescent="0.2">
      <c r="A325" s="185"/>
      <c r="B325" s="187"/>
      <c r="C325" s="196"/>
      <c r="D325" s="43"/>
      <c r="E325" s="185"/>
      <c r="H325" s="43"/>
      <c r="I325" s="43"/>
    </row>
    <row r="326" spans="1:9" s="201" customFormat="1" x14ac:dyDescent="0.2">
      <c r="A326" s="185"/>
      <c r="B326" s="187"/>
      <c r="C326" s="196"/>
      <c r="D326" s="43"/>
      <c r="E326" s="185"/>
      <c r="H326" s="43"/>
      <c r="I326" s="43"/>
    </row>
    <row r="327" spans="1:9" s="201" customFormat="1" x14ac:dyDescent="0.2">
      <c r="A327" s="185"/>
      <c r="B327" s="187"/>
      <c r="C327" s="196"/>
      <c r="D327" s="43"/>
      <c r="E327" s="185"/>
      <c r="H327" s="43"/>
      <c r="I327" s="43"/>
    </row>
    <row r="328" spans="1:9" s="201" customFormat="1" x14ac:dyDescent="0.2">
      <c r="A328" s="185"/>
      <c r="B328" s="187"/>
      <c r="C328" s="196"/>
      <c r="D328" s="43"/>
      <c r="E328" s="185"/>
      <c r="H328" s="43"/>
      <c r="I328" s="43"/>
    </row>
    <row r="329" spans="1:9" s="201" customFormat="1" x14ac:dyDescent="0.2">
      <c r="A329" s="185"/>
      <c r="B329" s="187"/>
      <c r="C329" s="196"/>
      <c r="D329" s="43"/>
      <c r="E329" s="185"/>
      <c r="H329" s="43"/>
      <c r="I329" s="43"/>
    </row>
    <row r="330" spans="1:9" s="201" customFormat="1" x14ac:dyDescent="0.2">
      <c r="A330" s="185"/>
      <c r="B330" s="187"/>
      <c r="C330" s="196"/>
      <c r="D330" s="43"/>
      <c r="E330" s="185"/>
      <c r="H330" s="43"/>
      <c r="I330" s="43"/>
    </row>
    <row r="331" spans="1:9" s="201" customFormat="1" x14ac:dyDescent="0.2">
      <c r="A331" s="185"/>
      <c r="B331" s="187"/>
      <c r="C331" s="196"/>
      <c r="D331" s="43"/>
      <c r="E331" s="185"/>
      <c r="H331" s="43"/>
      <c r="I331" s="43"/>
    </row>
    <row r="332" spans="1:9" s="201" customFormat="1" x14ac:dyDescent="0.2">
      <c r="A332" s="185"/>
      <c r="B332" s="187"/>
      <c r="C332" s="196"/>
      <c r="D332" s="43"/>
      <c r="E332" s="185"/>
      <c r="H332" s="43"/>
      <c r="I332" s="43"/>
    </row>
    <row r="333" spans="1:9" s="201" customFormat="1" x14ac:dyDescent="0.2">
      <c r="A333" s="185"/>
      <c r="B333" s="187"/>
      <c r="C333" s="196"/>
      <c r="D333" s="43"/>
      <c r="E333" s="185"/>
      <c r="H333" s="43"/>
      <c r="I333" s="43"/>
    </row>
    <row r="334" spans="1:9" s="201" customFormat="1" x14ac:dyDescent="0.2">
      <c r="A334" s="185"/>
      <c r="B334" s="187"/>
      <c r="C334" s="196"/>
      <c r="D334" s="43"/>
      <c r="E334" s="185"/>
      <c r="H334" s="43"/>
      <c r="I334" s="43"/>
    </row>
    <row r="335" spans="1:9" s="201" customFormat="1" x14ac:dyDescent="0.2">
      <c r="A335" s="185"/>
      <c r="B335" s="187"/>
      <c r="C335" s="196"/>
      <c r="D335" s="43"/>
      <c r="E335" s="185"/>
      <c r="H335" s="43"/>
      <c r="I335" s="43"/>
    </row>
    <row r="336" spans="1:9" s="201" customFormat="1" x14ac:dyDescent="0.2">
      <c r="A336" s="185"/>
      <c r="B336" s="187"/>
      <c r="C336" s="196"/>
      <c r="D336" s="43"/>
      <c r="E336" s="185"/>
      <c r="H336" s="43"/>
      <c r="I336" s="43"/>
    </row>
    <row r="337" spans="1:9" s="201" customFormat="1" x14ac:dyDescent="0.2">
      <c r="A337" s="185"/>
      <c r="B337" s="187"/>
      <c r="C337" s="196"/>
      <c r="D337" s="43"/>
      <c r="E337" s="185"/>
      <c r="H337" s="43"/>
      <c r="I337" s="43"/>
    </row>
    <row r="338" spans="1:9" s="201" customFormat="1" x14ac:dyDescent="0.2">
      <c r="A338" s="185"/>
      <c r="B338" s="187"/>
      <c r="C338" s="196"/>
      <c r="D338" s="43"/>
      <c r="E338" s="185"/>
      <c r="H338" s="43"/>
      <c r="I338" s="43"/>
    </row>
    <row r="339" spans="1:9" s="201" customFormat="1" x14ac:dyDescent="0.2">
      <c r="A339" s="185"/>
      <c r="B339" s="187"/>
      <c r="C339" s="196"/>
      <c r="D339" s="43"/>
      <c r="E339" s="185"/>
      <c r="H339" s="43"/>
      <c r="I339" s="43"/>
    </row>
    <row r="340" spans="1:9" s="201" customFormat="1" x14ac:dyDescent="0.2">
      <c r="A340" s="185"/>
      <c r="B340" s="187"/>
      <c r="C340" s="196"/>
      <c r="D340" s="43"/>
      <c r="E340" s="185"/>
      <c r="H340" s="43"/>
      <c r="I340" s="43"/>
    </row>
    <row r="341" spans="1:9" s="201" customFormat="1" x14ac:dyDescent="0.2">
      <c r="A341" s="185"/>
      <c r="B341" s="187"/>
      <c r="C341" s="196"/>
      <c r="D341" s="43"/>
      <c r="E341" s="185"/>
      <c r="H341" s="43"/>
      <c r="I341" s="43"/>
    </row>
    <row r="342" spans="1:9" s="201" customFormat="1" x14ac:dyDescent="0.2">
      <c r="A342" s="185"/>
      <c r="B342" s="187"/>
      <c r="C342" s="196"/>
      <c r="D342" s="43"/>
      <c r="E342" s="185"/>
      <c r="H342" s="43"/>
      <c r="I342" s="43"/>
    </row>
    <row r="343" spans="1:9" s="201" customFormat="1" x14ac:dyDescent="0.2">
      <c r="A343" s="185"/>
      <c r="B343" s="187"/>
      <c r="C343" s="196"/>
      <c r="D343" s="43"/>
      <c r="E343" s="185"/>
      <c r="H343" s="43"/>
      <c r="I343" s="43"/>
    </row>
    <row r="344" spans="1:9" s="201" customFormat="1" x14ac:dyDescent="0.2">
      <c r="A344" s="185"/>
      <c r="B344" s="187"/>
      <c r="C344" s="196"/>
      <c r="D344" s="43"/>
      <c r="E344" s="185"/>
      <c r="H344" s="43"/>
      <c r="I344" s="43"/>
    </row>
    <row r="345" spans="1:9" s="201" customFormat="1" x14ac:dyDescent="0.2">
      <c r="A345" s="185"/>
      <c r="B345" s="187"/>
      <c r="C345" s="196"/>
      <c r="D345" s="43"/>
      <c r="E345" s="185"/>
      <c r="H345" s="43"/>
      <c r="I345" s="43"/>
    </row>
    <row r="346" spans="1:9" s="201" customFormat="1" x14ac:dyDescent="0.2">
      <c r="A346" s="185"/>
      <c r="B346" s="187"/>
      <c r="C346" s="196"/>
      <c r="D346" s="43"/>
      <c r="E346" s="185"/>
      <c r="H346" s="43"/>
      <c r="I346" s="43"/>
    </row>
    <row r="347" spans="1:9" s="201" customFormat="1" x14ac:dyDescent="0.2">
      <c r="A347" s="185"/>
      <c r="B347" s="187"/>
      <c r="C347" s="196"/>
      <c r="D347" s="43"/>
      <c r="E347" s="185"/>
      <c r="H347" s="43"/>
      <c r="I347" s="43"/>
    </row>
    <row r="348" spans="1:9" s="201" customFormat="1" x14ac:dyDescent="0.2">
      <c r="A348" s="185"/>
      <c r="B348" s="187"/>
      <c r="C348" s="196"/>
      <c r="D348" s="43"/>
      <c r="E348" s="185"/>
      <c r="H348" s="43"/>
      <c r="I348" s="43"/>
    </row>
    <row r="349" spans="1:9" s="201" customFormat="1" x14ac:dyDescent="0.2">
      <c r="A349" s="185"/>
      <c r="B349" s="187"/>
      <c r="C349" s="196"/>
      <c r="D349" s="43"/>
      <c r="E349" s="185"/>
      <c r="H349" s="43"/>
      <c r="I349" s="43"/>
    </row>
    <row r="350" spans="1:9" s="201" customFormat="1" x14ac:dyDescent="0.2">
      <c r="A350" s="185"/>
      <c r="B350" s="187"/>
      <c r="C350" s="196"/>
      <c r="D350" s="43"/>
      <c r="E350" s="185"/>
      <c r="H350" s="43"/>
      <c r="I350" s="43"/>
    </row>
    <row r="351" spans="1:9" s="201" customFormat="1" x14ac:dyDescent="0.2">
      <c r="A351" s="185"/>
      <c r="B351" s="187"/>
      <c r="C351" s="196"/>
      <c r="D351" s="43"/>
      <c r="E351" s="185"/>
      <c r="H351" s="43"/>
      <c r="I351" s="43"/>
    </row>
    <row r="352" spans="1:9" s="201" customFormat="1" x14ac:dyDescent="0.2">
      <c r="A352" s="185"/>
      <c r="B352" s="187"/>
      <c r="C352" s="196"/>
      <c r="D352" s="43"/>
      <c r="E352" s="185"/>
      <c r="H352" s="43"/>
      <c r="I352" s="43"/>
    </row>
    <row r="353" spans="1:9" s="201" customFormat="1" x14ac:dyDescent="0.2">
      <c r="A353" s="185"/>
      <c r="B353" s="187"/>
      <c r="C353" s="196"/>
      <c r="D353" s="43"/>
      <c r="E353" s="185"/>
      <c r="H353" s="43"/>
      <c r="I353" s="43"/>
    </row>
    <row r="354" spans="1:9" s="201" customFormat="1" x14ac:dyDescent="0.2">
      <c r="A354" s="185"/>
      <c r="B354" s="187"/>
      <c r="C354" s="196"/>
      <c r="D354" s="43"/>
      <c r="E354" s="185"/>
      <c r="H354" s="43"/>
      <c r="I354" s="43"/>
    </row>
    <row r="355" spans="1:9" s="201" customFormat="1" x14ac:dyDescent="0.2">
      <c r="A355" s="185"/>
      <c r="B355" s="187"/>
      <c r="C355" s="196"/>
      <c r="D355" s="43"/>
      <c r="E355" s="185"/>
      <c r="H355" s="43"/>
      <c r="I355" s="43"/>
    </row>
    <row r="356" spans="1:9" s="201" customFormat="1" x14ac:dyDescent="0.2">
      <c r="A356" s="185"/>
      <c r="B356" s="187"/>
      <c r="C356" s="196"/>
      <c r="D356" s="43"/>
      <c r="E356" s="185"/>
      <c r="H356" s="43"/>
      <c r="I356" s="43"/>
    </row>
    <row r="357" spans="1:9" s="201" customFormat="1" x14ac:dyDescent="0.2">
      <c r="A357" s="185"/>
      <c r="B357" s="187"/>
      <c r="C357" s="196"/>
      <c r="D357" s="43"/>
      <c r="E357" s="185"/>
      <c r="H357" s="43"/>
      <c r="I357" s="43"/>
    </row>
    <row r="358" spans="1:9" s="201" customFormat="1" x14ac:dyDescent="0.2">
      <c r="A358" s="185"/>
      <c r="B358" s="187"/>
      <c r="C358" s="196"/>
      <c r="D358" s="43"/>
      <c r="E358" s="185"/>
      <c r="H358" s="43"/>
      <c r="I358" s="43"/>
    </row>
    <row r="359" spans="1:9" s="201" customFormat="1" x14ac:dyDescent="0.2">
      <c r="A359" s="185"/>
      <c r="B359" s="187"/>
      <c r="C359" s="196"/>
      <c r="D359" s="43"/>
      <c r="E359" s="185"/>
      <c r="H359" s="43"/>
      <c r="I359" s="43"/>
    </row>
    <row r="360" spans="1:9" s="201" customFormat="1" x14ac:dyDescent="0.2">
      <c r="A360" s="185"/>
      <c r="B360" s="187"/>
      <c r="C360" s="196"/>
      <c r="D360" s="43"/>
      <c r="E360" s="185"/>
      <c r="H360" s="43"/>
      <c r="I360" s="43"/>
    </row>
    <row r="361" spans="1:9" s="201" customFormat="1" x14ac:dyDescent="0.2">
      <c r="A361" s="185"/>
      <c r="B361" s="187"/>
      <c r="C361" s="196"/>
      <c r="D361" s="43"/>
      <c r="E361" s="185"/>
      <c r="H361" s="43"/>
      <c r="I361" s="43"/>
    </row>
    <row r="362" spans="1:9" s="201" customFormat="1" x14ac:dyDescent="0.2">
      <c r="A362" s="185"/>
      <c r="B362" s="187"/>
      <c r="C362" s="196"/>
      <c r="D362" s="43"/>
      <c r="E362" s="185"/>
      <c r="H362" s="43"/>
      <c r="I362" s="43"/>
    </row>
    <row r="363" spans="1:9" s="201" customFormat="1" x14ac:dyDescent="0.2">
      <c r="A363" s="185"/>
      <c r="B363" s="187"/>
      <c r="C363" s="196"/>
      <c r="D363" s="43"/>
      <c r="E363" s="185"/>
      <c r="H363" s="43"/>
      <c r="I363" s="43"/>
    </row>
    <row r="364" spans="1:9" s="201" customFormat="1" x14ac:dyDescent="0.2">
      <c r="A364" s="185"/>
      <c r="B364" s="187"/>
      <c r="C364" s="196"/>
      <c r="D364" s="43"/>
      <c r="E364" s="185"/>
      <c r="H364" s="43"/>
      <c r="I364" s="43"/>
    </row>
    <row r="365" spans="1:9" s="201" customFormat="1" x14ac:dyDescent="0.2">
      <c r="A365" s="185"/>
      <c r="B365" s="187"/>
      <c r="C365" s="196"/>
      <c r="D365" s="43"/>
      <c r="E365" s="185"/>
      <c r="H365" s="43"/>
      <c r="I365" s="43"/>
    </row>
    <row r="366" spans="1:9" s="201" customFormat="1" x14ac:dyDescent="0.2">
      <c r="A366" s="185"/>
      <c r="B366" s="187"/>
      <c r="C366" s="196"/>
      <c r="D366" s="43"/>
      <c r="E366" s="185"/>
      <c r="H366" s="43"/>
      <c r="I366" s="43"/>
    </row>
    <row r="367" spans="1:9" s="201" customFormat="1" x14ac:dyDescent="0.2">
      <c r="A367" s="185"/>
      <c r="B367" s="187"/>
      <c r="C367" s="196"/>
      <c r="D367" s="43"/>
      <c r="E367" s="185"/>
      <c r="H367" s="43"/>
      <c r="I367" s="43"/>
    </row>
    <row r="368" spans="1:9" s="201" customFormat="1" x14ac:dyDescent="0.2">
      <c r="A368" s="185"/>
      <c r="B368" s="187"/>
      <c r="C368" s="196"/>
      <c r="D368" s="43"/>
      <c r="E368" s="185"/>
      <c r="H368" s="43"/>
      <c r="I368" s="43"/>
    </row>
    <row r="369" spans="1:9" s="201" customFormat="1" x14ac:dyDescent="0.2">
      <c r="A369" s="185"/>
      <c r="B369" s="187"/>
      <c r="C369" s="196"/>
      <c r="D369" s="43"/>
      <c r="E369" s="185"/>
      <c r="H369" s="43"/>
      <c r="I369" s="43"/>
    </row>
    <row r="370" spans="1:9" s="201" customFormat="1" x14ac:dyDescent="0.2">
      <c r="A370" s="185"/>
      <c r="B370" s="187"/>
      <c r="C370" s="196"/>
      <c r="D370" s="43"/>
      <c r="E370" s="185"/>
      <c r="H370" s="43"/>
      <c r="I370" s="43"/>
    </row>
    <row r="371" spans="1:9" s="201" customFormat="1" x14ac:dyDescent="0.2">
      <c r="A371" s="185"/>
      <c r="B371" s="187"/>
      <c r="C371" s="196"/>
      <c r="D371" s="43"/>
      <c r="E371" s="185"/>
      <c r="H371" s="43"/>
      <c r="I371" s="43"/>
    </row>
    <row r="372" spans="1:9" s="201" customFormat="1" x14ac:dyDescent="0.2">
      <c r="A372" s="185"/>
      <c r="B372" s="187"/>
      <c r="C372" s="196"/>
      <c r="D372" s="43"/>
      <c r="E372" s="185"/>
      <c r="H372" s="43"/>
      <c r="I372" s="43"/>
    </row>
    <row r="373" spans="1:9" s="201" customFormat="1" x14ac:dyDescent="0.2">
      <c r="A373" s="185"/>
      <c r="B373" s="187"/>
      <c r="C373" s="196"/>
      <c r="D373" s="43"/>
      <c r="E373" s="185"/>
      <c r="H373" s="43"/>
      <c r="I373" s="43"/>
    </row>
    <row r="374" spans="1:9" s="201" customFormat="1" x14ac:dyDescent="0.2">
      <c r="A374" s="185"/>
      <c r="B374" s="187"/>
      <c r="C374" s="196"/>
      <c r="D374" s="43"/>
      <c r="E374" s="185"/>
      <c r="H374" s="43"/>
      <c r="I374" s="43"/>
    </row>
    <row r="375" spans="1:9" s="201" customFormat="1" x14ac:dyDescent="0.2">
      <c r="A375" s="185"/>
      <c r="B375" s="187"/>
      <c r="C375" s="196"/>
      <c r="D375" s="43"/>
      <c r="E375" s="185"/>
      <c r="H375" s="43"/>
      <c r="I375" s="43"/>
    </row>
    <row r="376" spans="1:9" s="201" customFormat="1" x14ac:dyDescent="0.2">
      <c r="A376" s="185"/>
      <c r="B376" s="187"/>
      <c r="C376" s="196"/>
      <c r="D376" s="43"/>
      <c r="E376" s="185"/>
      <c r="H376" s="43"/>
      <c r="I376" s="43"/>
    </row>
    <row r="377" spans="1:9" s="201" customFormat="1" x14ac:dyDescent="0.2">
      <c r="A377" s="185"/>
      <c r="B377" s="187"/>
      <c r="C377" s="196"/>
      <c r="D377" s="43"/>
      <c r="E377" s="185"/>
      <c r="H377" s="43"/>
      <c r="I377" s="43"/>
    </row>
    <row r="378" spans="1:9" s="201" customFormat="1" x14ac:dyDescent="0.2">
      <c r="A378" s="185"/>
      <c r="B378" s="187"/>
      <c r="C378" s="196"/>
      <c r="D378" s="43"/>
      <c r="E378" s="185"/>
      <c r="H378" s="43"/>
      <c r="I378" s="43"/>
    </row>
    <row r="379" spans="1:9" s="201" customFormat="1" x14ac:dyDescent="0.2">
      <c r="A379" s="185"/>
      <c r="B379" s="187"/>
      <c r="C379" s="196"/>
      <c r="D379" s="43"/>
      <c r="E379" s="185"/>
      <c r="H379" s="43"/>
      <c r="I379" s="43"/>
    </row>
    <row r="380" spans="1:9" s="201" customFormat="1" x14ac:dyDescent="0.2">
      <c r="A380" s="185"/>
      <c r="B380" s="187"/>
      <c r="C380" s="196"/>
      <c r="D380" s="43"/>
      <c r="E380" s="185"/>
      <c r="H380" s="43"/>
      <c r="I380" s="43"/>
    </row>
    <row r="381" spans="1:9" s="201" customFormat="1" x14ac:dyDescent="0.2">
      <c r="A381" s="185"/>
      <c r="B381" s="187"/>
      <c r="C381" s="196"/>
      <c r="D381" s="43"/>
      <c r="E381" s="185"/>
      <c r="H381" s="43"/>
      <c r="I381" s="43"/>
    </row>
    <row r="382" spans="1:9" s="201" customFormat="1" x14ac:dyDescent="0.2">
      <c r="A382" s="185"/>
      <c r="B382" s="187"/>
      <c r="C382" s="196"/>
      <c r="D382" s="43"/>
      <c r="E382" s="185"/>
      <c r="H382" s="43"/>
      <c r="I382" s="43"/>
    </row>
    <row r="383" spans="1:9" s="201" customFormat="1" x14ac:dyDescent="0.2">
      <c r="A383" s="185"/>
      <c r="B383" s="187"/>
      <c r="C383" s="196"/>
      <c r="D383" s="43"/>
      <c r="E383" s="185"/>
      <c r="H383" s="43"/>
      <c r="I383" s="43"/>
    </row>
    <row r="384" spans="1:9" s="201" customFormat="1" x14ac:dyDescent="0.2">
      <c r="A384" s="185"/>
      <c r="B384" s="187"/>
      <c r="C384" s="196"/>
      <c r="D384" s="43"/>
      <c r="E384" s="185"/>
      <c r="H384" s="43"/>
      <c r="I384" s="43"/>
    </row>
    <row r="385" spans="1:9" s="201" customFormat="1" x14ac:dyDescent="0.2">
      <c r="A385" s="185"/>
      <c r="B385" s="187"/>
      <c r="C385" s="196"/>
      <c r="D385" s="43"/>
      <c r="E385" s="185"/>
      <c r="H385" s="43"/>
      <c r="I385" s="43"/>
    </row>
    <row r="386" spans="1:9" s="201" customFormat="1" x14ac:dyDescent="0.2">
      <c r="A386" s="185"/>
      <c r="B386" s="187"/>
      <c r="C386" s="196"/>
      <c r="D386" s="43"/>
      <c r="E386" s="185"/>
      <c r="H386" s="43"/>
      <c r="I386" s="43"/>
    </row>
    <row r="387" spans="1:9" s="201" customFormat="1" x14ac:dyDescent="0.2">
      <c r="A387" s="185"/>
      <c r="B387" s="187"/>
      <c r="C387" s="196"/>
      <c r="D387" s="43"/>
      <c r="E387" s="185"/>
      <c r="H387" s="43"/>
      <c r="I387" s="43"/>
    </row>
    <row r="388" spans="1:9" s="201" customFormat="1" x14ac:dyDescent="0.2">
      <c r="A388" s="185"/>
      <c r="B388" s="187"/>
      <c r="C388" s="196"/>
      <c r="D388" s="43"/>
      <c r="E388" s="185"/>
      <c r="H388" s="43"/>
      <c r="I388" s="43"/>
    </row>
    <row r="389" spans="1:9" s="201" customFormat="1" x14ac:dyDescent="0.2">
      <c r="A389" s="185"/>
      <c r="B389" s="187"/>
      <c r="C389" s="196"/>
      <c r="D389" s="43"/>
      <c r="E389" s="185"/>
      <c r="H389" s="43"/>
      <c r="I389" s="43"/>
    </row>
    <row r="390" spans="1:9" s="201" customFormat="1" x14ac:dyDescent="0.2">
      <c r="A390" s="185"/>
      <c r="B390" s="187"/>
      <c r="C390" s="196"/>
      <c r="D390" s="43"/>
      <c r="E390" s="185"/>
      <c r="H390" s="43"/>
      <c r="I390" s="43"/>
    </row>
    <row r="391" spans="1:9" s="201" customFormat="1" x14ac:dyDescent="0.2">
      <c r="A391" s="185"/>
      <c r="B391" s="187"/>
      <c r="C391" s="196"/>
      <c r="D391" s="43"/>
      <c r="E391" s="185"/>
      <c r="H391" s="43"/>
      <c r="I391" s="43"/>
    </row>
    <row r="392" spans="1:9" s="201" customFormat="1" x14ac:dyDescent="0.2">
      <c r="A392" s="185"/>
      <c r="B392" s="187"/>
      <c r="C392" s="196"/>
      <c r="D392" s="43"/>
      <c r="E392" s="185"/>
      <c r="H392" s="43"/>
      <c r="I392" s="43"/>
    </row>
    <row r="393" spans="1:9" s="201" customFormat="1" x14ac:dyDescent="0.2">
      <c r="A393" s="185"/>
      <c r="B393" s="187"/>
      <c r="C393" s="196"/>
      <c r="D393" s="43"/>
      <c r="E393" s="185"/>
      <c r="H393" s="43"/>
      <c r="I393" s="43"/>
    </row>
    <row r="394" spans="1:9" s="201" customFormat="1" x14ac:dyDescent="0.2">
      <c r="A394" s="185"/>
      <c r="B394" s="187"/>
      <c r="C394" s="196"/>
      <c r="D394" s="43"/>
      <c r="E394" s="185"/>
      <c r="H394" s="43"/>
      <c r="I394" s="43"/>
    </row>
    <row r="395" spans="1:9" s="201" customFormat="1" x14ac:dyDescent="0.2">
      <c r="A395" s="185"/>
      <c r="B395" s="187"/>
      <c r="C395" s="196"/>
      <c r="D395" s="43"/>
      <c r="E395" s="185"/>
      <c r="H395" s="43"/>
      <c r="I395" s="43"/>
    </row>
    <row r="396" spans="1:9" s="201" customFormat="1" x14ac:dyDescent="0.2">
      <c r="A396" s="185"/>
      <c r="B396" s="187"/>
      <c r="C396" s="196"/>
      <c r="D396" s="43"/>
      <c r="E396" s="185"/>
      <c r="H396" s="43"/>
      <c r="I396" s="43"/>
    </row>
    <row r="397" spans="1:9" s="201" customFormat="1" x14ac:dyDescent="0.2">
      <c r="A397" s="185"/>
      <c r="B397" s="187"/>
      <c r="C397" s="196"/>
      <c r="D397" s="43"/>
      <c r="E397" s="185"/>
      <c r="H397" s="43"/>
      <c r="I397" s="43"/>
    </row>
    <row r="398" spans="1:9" s="201" customFormat="1" x14ac:dyDescent="0.2">
      <c r="A398" s="185"/>
      <c r="B398" s="187"/>
      <c r="C398" s="196"/>
      <c r="D398" s="43"/>
      <c r="E398" s="185"/>
      <c r="H398" s="43"/>
      <c r="I398" s="43"/>
    </row>
    <row r="399" spans="1:9" s="201" customFormat="1" x14ac:dyDescent="0.2">
      <c r="A399" s="185"/>
      <c r="B399" s="187"/>
      <c r="C399" s="196"/>
      <c r="D399" s="43"/>
      <c r="E399" s="185"/>
      <c r="H399" s="43"/>
      <c r="I399" s="43"/>
    </row>
    <row r="400" spans="1:9" s="201" customFormat="1" x14ac:dyDescent="0.2">
      <c r="A400" s="185"/>
      <c r="B400" s="187"/>
      <c r="C400" s="196"/>
      <c r="D400" s="43"/>
      <c r="E400" s="185"/>
      <c r="H400" s="43"/>
      <c r="I400" s="43"/>
    </row>
    <row r="401" spans="1:9" s="201" customFormat="1" x14ac:dyDescent="0.2">
      <c r="A401" s="185"/>
      <c r="B401" s="187"/>
      <c r="C401" s="196"/>
      <c r="D401" s="43"/>
      <c r="E401" s="185"/>
      <c r="H401" s="43"/>
      <c r="I401" s="43"/>
    </row>
    <row r="402" spans="1:9" s="201" customFormat="1" x14ac:dyDescent="0.2">
      <c r="A402" s="185"/>
      <c r="B402" s="187"/>
      <c r="C402" s="196"/>
      <c r="D402" s="43"/>
      <c r="E402" s="185"/>
      <c r="H402" s="43"/>
      <c r="I402" s="43"/>
    </row>
    <row r="403" spans="1:9" s="201" customFormat="1" x14ac:dyDescent="0.2">
      <c r="A403" s="185"/>
      <c r="B403" s="187"/>
      <c r="C403" s="196"/>
      <c r="D403" s="43"/>
      <c r="E403" s="185"/>
      <c r="H403" s="43"/>
      <c r="I403" s="43"/>
    </row>
    <row r="404" spans="1:9" s="201" customFormat="1" x14ac:dyDescent="0.2">
      <c r="A404" s="185"/>
      <c r="B404" s="187"/>
      <c r="C404" s="196"/>
      <c r="D404" s="43"/>
      <c r="E404" s="185"/>
      <c r="H404" s="43"/>
      <c r="I404" s="43"/>
    </row>
    <row r="405" spans="1:9" s="201" customFormat="1" x14ac:dyDescent="0.2">
      <c r="A405" s="185"/>
      <c r="B405" s="187"/>
      <c r="C405" s="196"/>
      <c r="D405" s="43"/>
      <c r="E405" s="185"/>
      <c r="H405" s="43"/>
      <c r="I405" s="43"/>
    </row>
    <row r="406" spans="1:9" s="201" customFormat="1" x14ac:dyDescent="0.2">
      <c r="A406" s="185"/>
      <c r="B406" s="187"/>
      <c r="C406" s="196"/>
      <c r="D406" s="43"/>
      <c r="E406" s="185"/>
      <c r="H406" s="43"/>
      <c r="I406" s="43"/>
    </row>
    <row r="407" spans="1:9" s="201" customFormat="1" x14ac:dyDescent="0.2">
      <c r="A407" s="185"/>
      <c r="B407" s="187"/>
      <c r="C407" s="196"/>
      <c r="D407" s="43"/>
      <c r="E407" s="185"/>
      <c r="H407" s="43"/>
      <c r="I407" s="43"/>
    </row>
    <row r="408" spans="1:9" s="201" customFormat="1" x14ac:dyDescent="0.2">
      <c r="A408" s="185"/>
      <c r="B408" s="187"/>
      <c r="C408" s="196"/>
      <c r="D408" s="43"/>
      <c r="E408" s="185"/>
      <c r="H408" s="43"/>
      <c r="I408" s="43"/>
    </row>
    <row r="409" spans="1:9" s="201" customFormat="1" x14ac:dyDescent="0.2">
      <c r="A409" s="185"/>
      <c r="B409" s="187"/>
      <c r="C409" s="196"/>
      <c r="D409" s="43"/>
      <c r="E409" s="185"/>
      <c r="H409" s="43"/>
      <c r="I409" s="43"/>
    </row>
    <row r="410" spans="1:9" s="201" customFormat="1" x14ac:dyDescent="0.2">
      <c r="A410" s="185"/>
      <c r="B410" s="187"/>
      <c r="C410" s="196"/>
      <c r="D410" s="43"/>
      <c r="E410" s="185"/>
      <c r="H410" s="43"/>
      <c r="I410" s="43"/>
    </row>
    <row r="411" spans="1:9" s="201" customFormat="1" x14ac:dyDescent="0.2">
      <c r="A411" s="185"/>
      <c r="B411" s="187"/>
      <c r="C411" s="196"/>
      <c r="D411" s="43"/>
      <c r="E411" s="185"/>
      <c r="H411" s="43"/>
      <c r="I411" s="43"/>
    </row>
    <row r="412" spans="1:9" s="201" customFormat="1" x14ac:dyDescent="0.2">
      <c r="A412" s="185"/>
      <c r="B412" s="187"/>
      <c r="C412" s="196"/>
      <c r="D412" s="43"/>
      <c r="E412" s="185"/>
      <c r="H412" s="43"/>
      <c r="I412" s="43"/>
    </row>
    <row r="413" spans="1:9" s="201" customFormat="1" x14ac:dyDescent="0.2">
      <c r="A413" s="185"/>
      <c r="B413" s="187"/>
      <c r="C413" s="196"/>
      <c r="D413" s="43"/>
      <c r="E413" s="185"/>
      <c r="H413" s="43"/>
      <c r="I413" s="43"/>
    </row>
    <row r="414" spans="1:9" s="201" customFormat="1" x14ac:dyDescent="0.2">
      <c r="A414" s="185"/>
      <c r="B414" s="187"/>
      <c r="C414" s="196"/>
      <c r="D414" s="43"/>
      <c r="E414" s="185"/>
      <c r="H414" s="43"/>
      <c r="I414" s="43"/>
    </row>
    <row r="415" spans="1:9" s="201" customFormat="1" x14ac:dyDescent="0.2">
      <c r="A415" s="185"/>
      <c r="B415" s="187"/>
      <c r="C415" s="196"/>
      <c r="D415" s="43"/>
      <c r="E415" s="185"/>
      <c r="H415" s="43"/>
      <c r="I415" s="43"/>
    </row>
    <row r="416" spans="1:9" s="201" customFormat="1" x14ac:dyDescent="0.2">
      <c r="A416" s="185"/>
      <c r="B416" s="187"/>
      <c r="C416" s="196"/>
      <c r="D416" s="43"/>
      <c r="E416" s="185"/>
      <c r="H416" s="43"/>
      <c r="I416" s="43"/>
    </row>
    <row r="417" spans="1:9" s="201" customFormat="1" x14ac:dyDescent="0.2">
      <c r="A417" s="185"/>
      <c r="B417" s="187"/>
      <c r="C417" s="196"/>
      <c r="D417" s="43"/>
      <c r="E417" s="185"/>
      <c r="H417" s="43"/>
      <c r="I417" s="43"/>
    </row>
    <row r="418" spans="1:9" s="201" customFormat="1" x14ac:dyDescent="0.2">
      <c r="A418" s="185"/>
      <c r="B418" s="187"/>
      <c r="C418" s="196"/>
      <c r="D418" s="43"/>
      <c r="E418" s="185"/>
      <c r="H418" s="43"/>
      <c r="I418" s="43"/>
    </row>
    <row r="419" spans="1:9" s="201" customFormat="1" x14ac:dyDescent="0.2">
      <c r="A419" s="185"/>
      <c r="B419" s="187"/>
      <c r="C419" s="196"/>
      <c r="D419" s="43"/>
      <c r="E419" s="185"/>
      <c r="H419" s="43"/>
      <c r="I419" s="43"/>
    </row>
    <row r="420" spans="1:9" s="201" customFormat="1" x14ac:dyDescent="0.2">
      <c r="A420" s="185"/>
      <c r="B420" s="187"/>
      <c r="C420" s="196"/>
      <c r="D420" s="43"/>
      <c r="E420" s="185"/>
      <c r="H420" s="43"/>
      <c r="I420" s="43"/>
    </row>
    <row r="421" spans="1:9" s="201" customFormat="1" x14ac:dyDescent="0.2">
      <c r="A421" s="185"/>
      <c r="B421" s="187"/>
      <c r="C421" s="196"/>
      <c r="D421" s="43"/>
      <c r="E421" s="185"/>
      <c r="H421" s="43"/>
      <c r="I421" s="43"/>
    </row>
    <row r="422" spans="1:9" s="201" customFormat="1" x14ac:dyDescent="0.2">
      <c r="A422" s="185"/>
      <c r="B422" s="187"/>
      <c r="C422" s="196"/>
      <c r="D422" s="43"/>
      <c r="E422" s="185"/>
      <c r="H422" s="43"/>
      <c r="I422" s="43"/>
    </row>
    <row r="423" spans="1:9" s="201" customFormat="1" x14ac:dyDescent="0.2">
      <c r="A423" s="185"/>
      <c r="B423" s="187"/>
      <c r="C423" s="196"/>
      <c r="D423" s="43"/>
      <c r="E423" s="185"/>
      <c r="H423" s="43"/>
      <c r="I423" s="43"/>
    </row>
    <row r="424" spans="1:9" s="201" customFormat="1" x14ac:dyDescent="0.2">
      <c r="A424" s="185"/>
      <c r="B424" s="187"/>
      <c r="C424" s="196"/>
      <c r="D424" s="43"/>
      <c r="E424" s="185"/>
      <c r="H424" s="43"/>
      <c r="I424" s="43"/>
    </row>
    <row r="425" spans="1:9" s="201" customFormat="1" x14ac:dyDescent="0.2">
      <c r="A425" s="185"/>
      <c r="B425" s="187"/>
      <c r="C425" s="196"/>
      <c r="D425" s="43"/>
      <c r="E425" s="185"/>
      <c r="H425" s="43"/>
      <c r="I425" s="43"/>
    </row>
    <row r="426" spans="1:9" s="201" customFormat="1" x14ac:dyDescent="0.2">
      <c r="A426" s="185"/>
      <c r="B426" s="187"/>
      <c r="C426" s="196"/>
      <c r="D426" s="43"/>
      <c r="E426" s="185"/>
      <c r="H426" s="43"/>
      <c r="I426" s="43"/>
    </row>
    <row r="427" spans="1:9" s="201" customFormat="1" x14ac:dyDescent="0.2">
      <c r="A427" s="185"/>
      <c r="B427" s="187"/>
      <c r="C427" s="196"/>
      <c r="D427" s="43"/>
      <c r="E427" s="185"/>
      <c r="H427" s="43"/>
      <c r="I427" s="43"/>
    </row>
    <row r="428" spans="1:9" s="201" customFormat="1" x14ac:dyDescent="0.2">
      <c r="A428" s="185"/>
      <c r="B428" s="187"/>
      <c r="C428" s="196"/>
      <c r="D428" s="43"/>
      <c r="E428" s="185"/>
      <c r="H428" s="43"/>
      <c r="I428" s="43"/>
    </row>
    <row r="429" spans="1:9" s="201" customFormat="1" x14ac:dyDescent="0.2">
      <c r="A429" s="185"/>
      <c r="B429" s="187"/>
      <c r="C429" s="196"/>
      <c r="D429" s="43"/>
      <c r="E429" s="185"/>
      <c r="H429" s="43"/>
      <c r="I429" s="43"/>
    </row>
    <row r="430" spans="1:9" s="201" customFormat="1" x14ac:dyDescent="0.2">
      <c r="A430" s="185"/>
      <c r="B430" s="187"/>
      <c r="C430" s="196"/>
      <c r="D430" s="43"/>
      <c r="E430" s="185"/>
      <c r="H430" s="43"/>
      <c r="I430" s="43"/>
    </row>
    <row r="431" spans="1:9" s="201" customFormat="1" x14ac:dyDescent="0.2">
      <c r="A431" s="185"/>
      <c r="B431" s="187"/>
      <c r="C431" s="196"/>
      <c r="D431" s="43"/>
      <c r="E431" s="185"/>
      <c r="H431" s="43"/>
      <c r="I431" s="43"/>
    </row>
    <row r="432" spans="1:9" s="201" customFormat="1" x14ac:dyDescent="0.2">
      <c r="A432" s="185"/>
      <c r="B432" s="187"/>
      <c r="C432" s="196"/>
      <c r="D432" s="43"/>
      <c r="E432" s="185"/>
      <c r="H432" s="43"/>
      <c r="I432" s="43"/>
    </row>
    <row r="433" spans="1:9" s="201" customFormat="1" x14ac:dyDescent="0.2">
      <c r="A433" s="185"/>
      <c r="B433" s="187"/>
      <c r="C433" s="196"/>
      <c r="D433" s="43"/>
      <c r="E433" s="185"/>
      <c r="H433" s="43"/>
      <c r="I433" s="43"/>
    </row>
    <row r="434" spans="1:9" s="201" customFormat="1" x14ac:dyDescent="0.2">
      <c r="A434" s="185"/>
      <c r="B434" s="187"/>
      <c r="C434" s="196"/>
      <c r="D434" s="43"/>
      <c r="E434" s="185"/>
      <c r="H434" s="43"/>
      <c r="I434" s="43"/>
    </row>
    <row r="435" spans="1:9" s="201" customFormat="1" x14ac:dyDescent="0.2">
      <c r="A435" s="185"/>
      <c r="B435" s="187"/>
      <c r="C435" s="196"/>
      <c r="D435" s="43"/>
      <c r="E435" s="185"/>
      <c r="H435" s="43"/>
      <c r="I435" s="43"/>
    </row>
    <row r="436" spans="1:9" s="201" customFormat="1" x14ac:dyDescent="0.2">
      <c r="A436" s="185"/>
      <c r="B436" s="187"/>
      <c r="C436" s="196"/>
      <c r="D436" s="43"/>
      <c r="E436" s="185"/>
      <c r="H436" s="43"/>
      <c r="I436" s="43"/>
    </row>
    <row r="437" spans="1:9" s="201" customFormat="1" x14ac:dyDescent="0.2">
      <c r="A437" s="185"/>
      <c r="B437" s="187"/>
      <c r="C437" s="196"/>
      <c r="D437" s="43"/>
      <c r="E437" s="185"/>
      <c r="H437" s="43"/>
      <c r="I437" s="43"/>
    </row>
    <row r="438" spans="1:9" s="201" customFormat="1" x14ac:dyDescent="0.2">
      <c r="A438" s="185"/>
      <c r="B438" s="187"/>
      <c r="C438" s="196"/>
      <c r="D438" s="43"/>
      <c r="E438" s="185"/>
      <c r="H438" s="43"/>
      <c r="I438" s="43"/>
    </row>
    <row r="439" spans="1:9" s="201" customFormat="1" x14ac:dyDescent="0.2">
      <c r="A439" s="185"/>
      <c r="B439" s="187"/>
      <c r="C439" s="196"/>
      <c r="D439" s="43"/>
      <c r="E439" s="185"/>
      <c r="H439" s="43"/>
      <c r="I439" s="43"/>
    </row>
    <row r="440" spans="1:9" s="201" customFormat="1" x14ac:dyDescent="0.2">
      <c r="A440" s="185"/>
      <c r="B440" s="187"/>
      <c r="C440" s="196"/>
      <c r="D440" s="43"/>
      <c r="E440" s="185"/>
      <c r="H440" s="43"/>
      <c r="I440" s="43"/>
    </row>
    <row r="441" spans="1:9" s="201" customFormat="1" x14ac:dyDescent="0.2">
      <c r="A441" s="185"/>
      <c r="B441" s="187"/>
      <c r="C441" s="196"/>
      <c r="D441" s="43"/>
      <c r="E441" s="185"/>
      <c r="H441" s="43"/>
      <c r="I441" s="43"/>
    </row>
    <row r="442" spans="1:9" s="201" customFormat="1" x14ac:dyDescent="0.2">
      <c r="A442" s="185"/>
      <c r="B442" s="187"/>
      <c r="C442" s="196"/>
      <c r="D442" s="43"/>
      <c r="E442" s="185"/>
      <c r="H442" s="43"/>
      <c r="I442" s="43"/>
    </row>
    <row r="443" spans="1:9" s="201" customFormat="1" x14ac:dyDescent="0.2">
      <c r="A443" s="185"/>
      <c r="B443" s="187"/>
      <c r="C443" s="196"/>
      <c r="D443" s="43"/>
      <c r="E443" s="185"/>
      <c r="H443" s="43"/>
      <c r="I443" s="43"/>
    </row>
    <row r="444" spans="1:9" s="201" customFormat="1" x14ac:dyDescent="0.2">
      <c r="A444" s="185"/>
      <c r="B444" s="187"/>
      <c r="C444" s="196"/>
      <c r="D444" s="43"/>
      <c r="E444" s="185"/>
      <c r="H444" s="43"/>
      <c r="I444" s="43"/>
    </row>
    <row r="445" spans="1:9" s="201" customFormat="1" x14ac:dyDescent="0.2">
      <c r="A445" s="185"/>
      <c r="B445" s="187"/>
      <c r="C445" s="196"/>
      <c r="D445" s="43"/>
      <c r="E445" s="185"/>
      <c r="H445" s="43"/>
      <c r="I445" s="43"/>
    </row>
    <row r="446" spans="1:9" s="201" customFormat="1" x14ac:dyDescent="0.2">
      <c r="A446" s="185"/>
      <c r="B446" s="187"/>
      <c r="C446" s="196"/>
      <c r="D446" s="43"/>
      <c r="E446" s="185"/>
      <c r="H446" s="43"/>
      <c r="I446" s="43"/>
    </row>
    <row r="447" spans="1:9" s="201" customFormat="1" x14ac:dyDescent="0.2">
      <c r="A447" s="185"/>
      <c r="B447" s="187"/>
      <c r="C447" s="196"/>
      <c r="D447" s="43"/>
      <c r="E447" s="185"/>
      <c r="H447" s="43"/>
      <c r="I447" s="43"/>
    </row>
    <row r="448" spans="1:9" s="201" customFormat="1" x14ac:dyDescent="0.2">
      <c r="A448" s="185"/>
      <c r="B448" s="187"/>
      <c r="C448" s="196"/>
      <c r="D448" s="43"/>
      <c r="E448" s="185"/>
      <c r="H448" s="43"/>
      <c r="I448" s="43"/>
    </row>
    <row r="449" spans="1:9" s="201" customFormat="1" x14ac:dyDescent="0.2">
      <c r="A449" s="185"/>
      <c r="B449" s="187"/>
      <c r="C449" s="196"/>
      <c r="D449" s="43"/>
      <c r="E449" s="185"/>
      <c r="H449" s="43"/>
      <c r="I449" s="43"/>
    </row>
    <row r="450" spans="1:9" s="201" customFormat="1" x14ac:dyDescent="0.2">
      <c r="A450" s="185"/>
      <c r="B450" s="187"/>
      <c r="C450" s="196"/>
      <c r="D450" s="43"/>
      <c r="E450" s="185"/>
      <c r="H450" s="43"/>
      <c r="I450" s="43"/>
    </row>
    <row r="451" spans="1:9" s="201" customFormat="1" x14ac:dyDescent="0.2">
      <c r="A451" s="185"/>
      <c r="B451" s="187"/>
      <c r="C451" s="196"/>
      <c r="D451" s="43"/>
      <c r="E451" s="185"/>
      <c r="H451" s="43"/>
      <c r="I451" s="43"/>
    </row>
    <row r="452" spans="1:9" s="201" customFormat="1" x14ac:dyDescent="0.2">
      <c r="A452" s="185"/>
      <c r="B452" s="187"/>
      <c r="C452" s="196"/>
      <c r="D452" s="43"/>
      <c r="E452" s="185"/>
      <c r="H452" s="43"/>
      <c r="I452" s="43"/>
    </row>
    <row r="453" spans="1:9" s="201" customFormat="1" x14ac:dyDescent="0.2">
      <c r="A453" s="185"/>
      <c r="B453" s="187"/>
      <c r="C453" s="196"/>
      <c r="D453" s="43"/>
      <c r="E453" s="185"/>
      <c r="H453" s="43"/>
      <c r="I453" s="43"/>
    </row>
    <row r="454" spans="1:9" s="201" customFormat="1" x14ac:dyDescent="0.2">
      <c r="A454" s="185"/>
      <c r="B454" s="187"/>
      <c r="C454" s="196"/>
      <c r="D454" s="43"/>
      <c r="E454" s="185"/>
      <c r="H454" s="43"/>
      <c r="I454" s="43"/>
    </row>
    <row r="455" spans="1:9" s="201" customFormat="1" x14ac:dyDescent="0.2">
      <c r="A455" s="185"/>
      <c r="B455" s="187"/>
      <c r="C455" s="196"/>
      <c r="D455" s="43"/>
      <c r="E455" s="185"/>
      <c r="H455" s="43"/>
      <c r="I455" s="43"/>
    </row>
    <row r="456" spans="1:9" s="201" customFormat="1" x14ac:dyDescent="0.2">
      <c r="A456" s="185"/>
      <c r="B456" s="187"/>
      <c r="C456" s="196"/>
      <c r="D456" s="43"/>
      <c r="E456" s="185"/>
      <c r="H456" s="43"/>
      <c r="I456" s="43"/>
    </row>
    <row r="457" spans="1:9" s="201" customFormat="1" x14ac:dyDescent="0.2">
      <c r="A457" s="185"/>
      <c r="B457" s="187"/>
      <c r="C457" s="196"/>
      <c r="D457" s="43"/>
      <c r="E457" s="185"/>
      <c r="H457" s="43"/>
      <c r="I457" s="43"/>
    </row>
    <row r="458" spans="1:9" s="201" customFormat="1" x14ac:dyDescent="0.2">
      <c r="A458" s="185"/>
      <c r="B458" s="187"/>
      <c r="C458" s="196"/>
      <c r="D458" s="43"/>
      <c r="E458" s="185"/>
      <c r="H458" s="43"/>
      <c r="I458" s="43"/>
    </row>
    <row r="459" spans="1:9" s="201" customFormat="1" x14ac:dyDescent="0.2">
      <c r="A459" s="185"/>
      <c r="B459" s="187"/>
      <c r="C459" s="196"/>
      <c r="D459" s="43"/>
      <c r="E459" s="185"/>
      <c r="H459" s="43"/>
      <c r="I459" s="43"/>
    </row>
    <row r="460" spans="1:9" s="201" customFormat="1" x14ac:dyDescent="0.2">
      <c r="A460" s="185"/>
      <c r="B460" s="187"/>
      <c r="C460" s="196"/>
      <c r="D460" s="43"/>
      <c r="E460" s="185"/>
      <c r="H460" s="43"/>
      <c r="I460" s="43"/>
    </row>
    <row r="461" spans="1:9" s="201" customFormat="1" x14ac:dyDescent="0.2">
      <c r="A461" s="185"/>
      <c r="B461" s="187"/>
      <c r="C461" s="196"/>
      <c r="D461" s="43"/>
      <c r="E461" s="185"/>
      <c r="H461" s="43"/>
      <c r="I461" s="43"/>
    </row>
    <row r="462" spans="1:9" s="201" customFormat="1" x14ac:dyDescent="0.2">
      <c r="A462" s="185"/>
      <c r="B462" s="187"/>
      <c r="C462" s="196"/>
      <c r="D462" s="43"/>
      <c r="E462" s="185"/>
      <c r="H462" s="43"/>
      <c r="I462" s="43"/>
    </row>
    <row r="463" spans="1:9" s="201" customFormat="1" x14ac:dyDescent="0.2">
      <c r="A463" s="185"/>
      <c r="B463" s="187"/>
      <c r="C463" s="196"/>
      <c r="D463" s="43"/>
      <c r="E463" s="185"/>
      <c r="H463" s="43"/>
      <c r="I463" s="43"/>
    </row>
    <row r="464" spans="1:9" s="201" customFormat="1" x14ac:dyDescent="0.2">
      <c r="A464" s="185"/>
      <c r="B464" s="187"/>
      <c r="C464" s="196"/>
      <c r="D464" s="43"/>
      <c r="E464" s="185"/>
      <c r="H464" s="43"/>
      <c r="I464" s="43"/>
    </row>
    <row r="465" spans="1:9" s="201" customFormat="1" x14ac:dyDescent="0.2">
      <c r="A465" s="185"/>
      <c r="B465" s="187"/>
      <c r="C465" s="196"/>
      <c r="D465" s="43"/>
      <c r="E465" s="185"/>
      <c r="H465" s="43"/>
      <c r="I465" s="43"/>
    </row>
    <row r="466" spans="1:9" s="201" customFormat="1" x14ac:dyDescent="0.2">
      <c r="A466" s="185"/>
      <c r="B466" s="187"/>
      <c r="C466" s="196"/>
      <c r="D466" s="43"/>
      <c r="E466" s="185"/>
      <c r="H466" s="43"/>
      <c r="I466" s="43"/>
    </row>
    <row r="467" spans="1:9" s="201" customFormat="1" x14ac:dyDescent="0.2">
      <c r="A467" s="185"/>
      <c r="B467" s="187"/>
      <c r="C467" s="196"/>
      <c r="D467" s="43"/>
      <c r="E467" s="185"/>
      <c r="H467" s="43"/>
      <c r="I467" s="43"/>
    </row>
    <row r="468" spans="1:9" s="201" customFormat="1" x14ac:dyDescent="0.2">
      <c r="A468" s="185"/>
      <c r="B468" s="187"/>
      <c r="C468" s="196"/>
      <c r="D468" s="43"/>
      <c r="E468" s="185"/>
      <c r="H468" s="43"/>
      <c r="I468" s="43"/>
    </row>
    <row r="469" spans="1:9" s="201" customFormat="1" x14ac:dyDescent="0.2">
      <c r="A469" s="185"/>
      <c r="B469" s="187"/>
      <c r="C469" s="196"/>
      <c r="D469" s="43"/>
      <c r="E469" s="185"/>
      <c r="H469" s="43"/>
      <c r="I469" s="43"/>
    </row>
    <row r="470" spans="1:9" s="201" customFormat="1" x14ac:dyDescent="0.2">
      <c r="A470" s="185"/>
      <c r="B470" s="187"/>
      <c r="C470" s="196"/>
      <c r="D470" s="43"/>
      <c r="E470" s="185"/>
      <c r="H470" s="43"/>
      <c r="I470" s="43"/>
    </row>
    <row r="471" spans="1:9" s="201" customFormat="1" x14ac:dyDescent="0.2">
      <c r="A471" s="185"/>
      <c r="B471" s="187"/>
      <c r="C471" s="196"/>
      <c r="D471" s="43"/>
      <c r="E471" s="185"/>
      <c r="H471" s="43"/>
      <c r="I471" s="43"/>
    </row>
    <row r="472" spans="1:9" s="201" customFormat="1" x14ac:dyDescent="0.2">
      <c r="A472" s="185"/>
      <c r="B472" s="187"/>
      <c r="C472" s="196"/>
      <c r="D472" s="43"/>
      <c r="E472" s="185"/>
      <c r="H472" s="43"/>
      <c r="I472" s="43"/>
    </row>
    <row r="473" spans="1:9" s="201" customFormat="1" x14ac:dyDescent="0.2">
      <c r="A473" s="185"/>
      <c r="B473" s="187"/>
      <c r="C473" s="196"/>
      <c r="D473" s="43"/>
      <c r="E473" s="185"/>
      <c r="H473" s="43"/>
      <c r="I473" s="43"/>
    </row>
    <row r="474" spans="1:9" s="201" customFormat="1" x14ac:dyDescent="0.2">
      <c r="A474" s="185"/>
      <c r="B474" s="187"/>
      <c r="C474" s="196"/>
      <c r="D474" s="43"/>
      <c r="E474" s="185"/>
      <c r="H474" s="43"/>
      <c r="I474" s="43"/>
    </row>
    <row r="475" spans="1:9" s="201" customFormat="1" x14ac:dyDescent="0.2">
      <c r="A475" s="185"/>
      <c r="B475" s="187"/>
      <c r="C475" s="196"/>
      <c r="D475" s="43"/>
      <c r="E475" s="185"/>
      <c r="H475" s="43"/>
      <c r="I475" s="43"/>
    </row>
    <row r="476" spans="1:9" s="201" customFormat="1" x14ac:dyDescent="0.2">
      <c r="A476" s="185"/>
      <c r="B476" s="187"/>
      <c r="C476" s="196"/>
      <c r="D476" s="43"/>
      <c r="E476" s="185"/>
      <c r="H476" s="43"/>
      <c r="I476" s="43"/>
    </row>
    <row r="477" spans="1:9" s="201" customFormat="1" x14ac:dyDescent="0.2">
      <c r="A477" s="185"/>
      <c r="B477" s="187"/>
      <c r="C477" s="196"/>
      <c r="D477" s="43"/>
      <c r="E477" s="185"/>
      <c r="H477" s="43"/>
      <c r="I477" s="43"/>
    </row>
    <row r="478" spans="1:9" s="201" customFormat="1" x14ac:dyDescent="0.2">
      <c r="A478" s="185"/>
      <c r="B478" s="187"/>
      <c r="C478" s="196"/>
      <c r="D478" s="43"/>
      <c r="E478" s="185"/>
      <c r="H478" s="43"/>
      <c r="I478" s="43"/>
    </row>
    <row r="479" spans="1:9" s="201" customFormat="1" x14ac:dyDescent="0.2">
      <c r="A479" s="185"/>
      <c r="B479" s="187"/>
      <c r="C479" s="196"/>
      <c r="D479" s="43"/>
      <c r="E479" s="185"/>
      <c r="H479" s="43"/>
      <c r="I479" s="43"/>
    </row>
    <row r="480" spans="1:9" s="201" customFormat="1" x14ac:dyDescent="0.2">
      <c r="A480" s="185"/>
      <c r="B480" s="187"/>
      <c r="C480" s="196"/>
      <c r="D480" s="43"/>
      <c r="E480" s="185"/>
      <c r="H480" s="43"/>
      <c r="I480" s="43"/>
    </row>
    <row r="481" spans="1:9" s="201" customFormat="1" x14ac:dyDescent="0.2">
      <c r="A481" s="185"/>
      <c r="B481" s="187"/>
      <c r="C481" s="196"/>
      <c r="D481" s="43"/>
      <c r="E481" s="185"/>
      <c r="H481" s="43"/>
      <c r="I481" s="43"/>
    </row>
    <row r="482" spans="1:9" s="201" customFormat="1" x14ac:dyDescent="0.2">
      <c r="A482" s="185"/>
      <c r="B482" s="187"/>
      <c r="C482" s="196"/>
      <c r="D482" s="43"/>
      <c r="E482" s="185"/>
      <c r="H482" s="43"/>
      <c r="I482" s="43"/>
    </row>
    <row r="483" spans="1:9" s="201" customFormat="1" x14ac:dyDescent="0.2">
      <c r="A483" s="185"/>
      <c r="B483" s="187"/>
      <c r="C483" s="196"/>
      <c r="D483" s="43"/>
      <c r="E483" s="185"/>
      <c r="H483" s="43"/>
      <c r="I483" s="43"/>
    </row>
    <row r="484" spans="1:9" s="201" customFormat="1" x14ac:dyDescent="0.2">
      <c r="A484" s="185"/>
      <c r="B484" s="187"/>
      <c r="C484" s="196"/>
      <c r="D484" s="43"/>
      <c r="E484" s="185"/>
      <c r="H484" s="43"/>
      <c r="I484" s="43"/>
    </row>
    <row r="485" spans="1:9" s="201" customFormat="1" x14ac:dyDescent="0.2">
      <c r="A485" s="185"/>
      <c r="B485" s="187"/>
      <c r="C485" s="196"/>
      <c r="D485" s="43"/>
      <c r="E485" s="185"/>
      <c r="H485" s="43"/>
      <c r="I485" s="43"/>
    </row>
    <row r="486" spans="1:9" s="201" customFormat="1" x14ac:dyDescent="0.2">
      <c r="A486" s="185"/>
      <c r="B486" s="187"/>
      <c r="C486" s="196"/>
      <c r="D486" s="43"/>
      <c r="E486" s="185"/>
      <c r="H486" s="43"/>
      <c r="I486" s="43"/>
    </row>
    <row r="487" spans="1:9" s="201" customFormat="1" x14ac:dyDescent="0.2">
      <c r="A487" s="185"/>
      <c r="B487" s="187"/>
      <c r="C487" s="196"/>
      <c r="D487" s="43"/>
      <c r="E487" s="185"/>
      <c r="H487" s="43"/>
      <c r="I487" s="43"/>
    </row>
    <row r="488" spans="1:9" s="201" customFormat="1" x14ac:dyDescent="0.2">
      <c r="A488" s="185"/>
      <c r="B488" s="187"/>
      <c r="C488" s="196"/>
      <c r="D488" s="43"/>
      <c r="E488" s="185"/>
      <c r="H488" s="43"/>
      <c r="I488" s="43"/>
    </row>
    <row r="489" spans="1:9" s="201" customFormat="1" x14ac:dyDescent="0.2">
      <c r="A489" s="185"/>
      <c r="B489" s="187"/>
      <c r="C489" s="196"/>
      <c r="D489" s="43"/>
      <c r="E489" s="185"/>
      <c r="H489" s="43"/>
      <c r="I489" s="43"/>
    </row>
    <row r="490" spans="1:9" s="201" customFormat="1" x14ac:dyDescent="0.2">
      <c r="A490" s="185"/>
      <c r="B490" s="187"/>
      <c r="C490" s="196"/>
      <c r="D490" s="43"/>
      <c r="E490" s="185"/>
      <c r="H490" s="43"/>
      <c r="I490" s="43"/>
    </row>
    <row r="491" spans="1:9" s="201" customFormat="1" x14ac:dyDescent="0.2">
      <c r="A491" s="185"/>
      <c r="B491" s="187"/>
      <c r="C491" s="196"/>
      <c r="D491" s="43"/>
      <c r="E491" s="185"/>
      <c r="H491" s="43"/>
      <c r="I491" s="43"/>
    </row>
    <row r="492" spans="1:9" s="201" customFormat="1" x14ac:dyDescent="0.2">
      <c r="A492" s="185"/>
      <c r="B492" s="187"/>
      <c r="C492" s="196"/>
      <c r="D492" s="43"/>
      <c r="E492" s="185"/>
      <c r="H492" s="43"/>
      <c r="I492" s="43"/>
    </row>
    <row r="493" spans="1:9" s="201" customFormat="1" x14ac:dyDescent="0.2">
      <c r="A493" s="185"/>
      <c r="B493" s="187"/>
      <c r="C493" s="196"/>
      <c r="D493" s="43"/>
      <c r="E493" s="185"/>
      <c r="H493" s="43"/>
      <c r="I493" s="43"/>
    </row>
    <row r="494" spans="1:9" s="201" customFormat="1" x14ac:dyDescent="0.2">
      <c r="A494" s="185"/>
      <c r="B494" s="187"/>
      <c r="C494" s="196"/>
      <c r="D494" s="43"/>
      <c r="E494" s="185"/>
      <c r="H494" s="43"/>
      <c r="I494" s="43"/>
    </row>
    <row r="495" spans="1:9" s="201" customFormat="1" x14ac:dyDescent="0.2">
      <c r="A495" s="185"/>
      <c r="B495" s="187"/>
      <c r="C495" s="196"/>
      <c r="D495" s="43"/>
      <c r="E495" s="185"/>
      <c r="H495" s="43"/>
      <c r="I495" s="43"/>
    </row>
    <row r="496" spans="1:9" s="201" customFormat="1" x14ac:dyDescent="0.2">
      <c r="A496" s="185"/>
      <c r="B496" s="187"/>
      <c r="C496" s="196"/>
      <c r="D496" s="43"/>
      <c r="E496" s="185"/>
      <c r="H496" s="43"/>
      <c r="I496" s="43"/>
    </row>
    <row r="497" spans="1:9" s="201" customFormat="1" x14ac:dyDescent="0.2">
      <c r="A497" s="185"/>
      <c r="B497" s="187"/>
      <c r="C497" s="196"/>
      <c r="D497" s="43"/>
      <c r="E497" s="185"/>
      <c r="H497" s="43"/>
      <c r="I497" s="43"/>
    </row>
    <row r="498" spans="1:9" s="201" customFormat="1" x14ac:dyDescent="0.2">
      <c r="A498" s="185"/>
      <c r="B498" s="187"/>
      <c r="C498" s="196"/>
      <c r="D498" s="43"/>
      <c r="E498" s="185"/>
      <c r="H498" s="43"/>
      <c r="I498" s="43"/>
    </row>
    <row r="499" spans="1:9" s="201" customFormat="1" x14ac:dyDescent="0.2">
      <c r="A499" s="185"/>
      <c r="B499" s="187"/>
      <c r="C499" s="196"/>
      <c r="D499" s="43"/>
      <c r="E499" s="185"/>
      <c r="H499" s="43"/>
      <c r="I499" s="43"/>
    </row>
    <row r="500" spans="1:9" s="201" customFormat="1" x14ac:dyDescent="0.2">
      <c r="A500" s="185"/>
      <c r="B500" s="187"/>
      <c r="C500" s="196"/>
      <c r="D500" s="43"/>
      <c r="E500" s="185"/>
      <c r="H500" s="43"/>
      <c r="I500" s="43"/>
    </row>
    <row r="501" spans="1:9" s="201" customFormat="1" x14ac:dyDescent="0.2">
      <c r="A501" s="185"/>
      <c r="B501" s="187"/>
      <c r="C501" s="196"/>
      <c r="D501" s="43"/>
      <c r="E501" s="185"/>
      <c r="H501" s="43"/>
      <c r="I501" s="43"/>
    </row>
    <row r="502" spans="1:9" s="201" customFormat="1" x14ac:dyDescent="0.2">
      <c r="A502" s="185"/>
      <c r="B502" s="187"/>
      <c r="C502" s="196"/>
      <c r="D502" s="43"/>
      <c r="E502" s="185"/>
      <c r="H502" s="43"/>
      <c r="I502" s="43"/>
    </row>
    <row r="503" spans="1:9" s="201" customFormat="1" x14ac:dyDescent="0.2">
      <c r="A503" s="185"/>
      <c r="B503" s="187"/>
      <c r="C503" s="196"/>
      <c r="D503" s="43"/>
      <c r="E503" s="185"/>
      <c r="H503" s="43"/>
      <c r="I503" s="43"/>
    </row>
    <row r="504" spans="1:9" s="201" customFormat="1" x14ac:dyDescent="0.2">
      <c r="A504" s="185"/>
      <c r="B504" s="187"/>
      <c r="C504" s="196"/>
      <c r="D504" s="43"/>
      <c r="E504" s="185"/>
      <c r="H504" s="43"/>
      <c r="I504" s="43"/>
    </row>
    <row r="505" spans="1:9" s="201" customFormat="1" x14ac:dyDescent="0.2">
      <c r="A505" s="185"/>
      <c r="B505" s="187"/>
      <c r="C505" s="196"/>
      <c r="D505" s="43"/>
      <c r="E505" s="185"/>
      <c r="H505" s="43"/>
      <c r="I505" s="43"/>
    </row>
    <row r="506" spans="1:9" s="201" customFormat="1" x14ac:dyDescent="0.2">
      <c r="A506" s="185"/>
      <c r="B506" s="187"/>
      <c r="C506" s="196"/>
      <c r="D506" s="43"/>
      <c r="E506" s="185"/>
      <c r="H506" s="43"/>
      <c r="I506" s="43"/>
    </row>
    <row r="507" spans="1:9" s="201" customFormat="1" x14ac:dyDescent="0.2">
      <c r="A507" s="185"/>
      <c r="B507" s="187"/>
      <c r="C507" s="196"/>
      <c r="D507" s="43"/>
      <c r="E507" s="185"/>
      <c r="H507" s="43"/>
      <c r="I507" s="43"/>
    </row>
    <row r="508" spans="1:9" s="201" customFormat="1" x14ac:dyDescent="0.2">
      <c r="A508" s="185"/>
      <c r="B508" s="187"/>
      <c r="C508" s="196"/>
      <c r="D508" s="43"/>
      <c r="E508" s="185"/>
      <c r="H508" s="43"/>
      <c r="I508" s="43"/>
    </row>
    <row r="509" spans="1:9" s="201" customFormat="1" x14ac:dyDescent="0.2">
      <c r="A509" s="185"/>
      <c r="B509" s="187"/>
      <c r="C509" s="196"/>
      <c r="D509" s="43"/>
      <c r="E509" s="185"/>
      <c r="H509" s="43"/>
      <c r="I509" s="43"/>
    </row>
    <row r="510" spans="1:9" s="201" customFormat="1" x14ac:dyDescent="0.2">
      <c r="A510" s="185"/>
      <c r="B510" s="187"/>
      <c r="C510" s="196"/>
      <c r="D510" s="43"/>
      <c r="E510" s="185"/>
      <c r="H510" s="43"/>
      <c r="I510" s="43"/>
    </row>
    <row r="511" spans="1:9" s="201" customFormat="1" x14ac:dyDescent="0.2">
      <c r="A511" s="185"/>
      <c r="B511" s="187"/>
      <c r="C511" s="196"/>
      <c r="D511" s="43"/>
      <c r="E511" s="185"/>
      <c r="H511" s="43"/>
      <c r="I511" s="43"/>
    </row>
    <row r="512" spans="1:9" s="201" customFormat="1" x14ac:dyDescent="0.2">
      <c r="A512" s="185"/>
      <c r="B512" s="187"/>
      <c r="C512" s="196"/>
      <c r="D512" s="43"/>
      <c r="E512" s="185"/>
      <c r="H512" s="43"/>
      <c r="I512" s="43"/>
    </row>
    <row r="513" spans="1:9" s="201" customFormat="1" x14ac:dyDescent="0.2">
      <c r="A513" s="185"/>
      <c r="B513" s="187"/>
      <c r="C513" s="196"/>
      <c r="D513" s="43"/>
      <c r="E513" s="185"/>
      <c r="H513" s="43"/>
      <c r="I513" s="43"/>
    </row>
    <row r="514" spans="1:9" s="201" customFormat="1" x14ac:dyDescent="0.2">
      <c r="A514" s="185"/>
      <c r="B514" s="187"/>
      <c r="C514" s="196"/>
      <c r="D514" s="43"/>
      <c r="E514" s="185"/>
      <c r="H514" s="43"/>
      <c r="I514" s="43"/>
    </row>
    <row r="515" spans="1:9" s="201" customFormat="1" x14ac:dyDescent="0.2">
      <c r="A515" s="185"/>
      <c r="B515" s="187"/>
      <c r="C515" s="196"/>
      <c r="D515" s="43"/>
      <c r="E515" s="185"/>
      <c r="H515" s="43"/>
      <c r="I515" s="43"/>
    </row>
    <row r="516" spans="1:9" s="201" customFormat="1" x14ac:dyDescent="0.2">
      <c r="A516" s="185"/>
      <c r="B516" s="187"/>
      <c r="C516" s="196"/>
      <c r="D516" s="43"/>
      <c r="E516" s="185"/>
      <c r="H516" s="43"/>
      <c r="I516" s="43"/>
    </row>
    <row r="517" spans="1:9" s="201" customFormat="1" x14ac:dyDescent="0.2">
      <c r="A517" s="185"/>
      <c r="B517" s="187"/>
      <c r="C517" s="196"/>
      <c r="D517" s="43"/>
      <c r="E517" s="185"/>
      <c r="H517" s="43"/>
      <c r="I517" s="43"/>
    </row>
    <row r="518" spans="1:9" s="201" customFormat="1" x14ac:dyDescent="0.2">
      <c r="A518" s="185"/>
      <c r="B518" s="187"/>
      <c r="C518" s="196"/>
      <c r="D518" s="43"/>
      <c r="E518" s="185"/>
      <c r="H518" s="43"/>
      <c r="I518" s="43"/>
    </row>
    <row r="519" spans="1:9" s="201" customFormat="1" x14ac:dyDescent="0.2">
      <c r="A519" s="185"/>
      <c r="B519" s="187"/>
      <c r="C519" s="196"/>
      <c r="D519" s="43"/>
      <c r="E519" s="185"/>
      <c r="H519" s="43"/>
      <c r="I519" s="43"/>
    </row>
    <row r="520" spans="1:9" s="201" customFormat="1" x14ac:dyDescent="0.2">
      <c r="A520" s="185"/>
      <c r="B520" s="187"/>
      <c r="C520" s="196"/>
      <c r="D520" s="43"/>
      <c r="E520" s="185"/>
      <c r="H520" s="43"/>
      <c r="I520" s="43"/>
    </row>
    <row r="521" spans="1:9" s="201" customFormat="1" x14ac:dyDescent="0.2">
      <c r="A521" s="185"/>
      <c r="B521" s="187"/>
      <c r="C521" s="196"/>
      <c r="D521" s="43"/>
      <c r="E521" s="185"/>
      <c r="H521" s="43"/>
      <c r="I521" s="43"/>
    </row>
    <row r="522" spans="1:9" s="201" customFormat="1" x14ac:dyDescent="0.2">
      <c r="A522" s="185"/>
      <c r="B522" s="187"/>
      <c r="C522" s="196"/>
      <c r="D522" s="43"/>
      <c r="E522" s="185"/>
      <c r="H522" s="43"/>
      <c r="I522" s="43"/>
    </row>
    <row r="523" spans="1:9" s="201" customFormat="1" x14ac:dyDescent="0.2">
      <c r="A523" s="185"/>
      <c r="B523" s="187"/>
      <c r="C523" s="196"/>
      <c r="D523" s="43"/>
      <c r="E523" s="185"/>
      <c r="H523" s="43"/>
      <c r="I523" s="43"/>
    </row>
    <row r="524" spans="1:9" s="201" customFormat="1" x14ac:dyDescent="0.2">
      <c r="A524" s="185"/>
      <c r="B524" s="187"/>
      <c r="C524" s="196"/>
      <c r="D524" s="43"/>
      <c r="E524" s="185"/>
      <c r="H524" s="43"/>
      <c r="I524" s="43"/>
    </row>
    <row r="525" spans="1:9" s="201" customFormat="1" x14ac:dyDescent="0.2">
      <c r="A525" s="185"/>
      <c r="B525" s="187"/>
      <c r="C525" s="196"/>
      <c r="D525" s="43"/>
      <c r="E525" s="185"/>
      <c r="H525" s="43"/>
      <c r="I525" s="43"/>
    </row>
    <row r="526" spans="1:9" s="201" customFormat="1" x14ac:dyDescent="0.2">
      <c r="A526" s="185"/>
      <c r="B526" s="187"/>
      <c r="C526" s="196"/>
      <c r="D526" s="43"/>
      <c r="E526" s="185"/>
      <c r="H526" s="43"/>
      <c r="I526" s="43"/>
    </row>
    <row r="527" spans="1:9" s="201" customFormat="1" x14ac:dyDescent="0.2">
      <c r="A527" s="185"/>
      <c r="B527" s="187"/>
      <c r="C527" s="196"/>
      <c r="D527" s="43"/>
      <c r="E527" s="185"/>
      <c r="H527" s="43"/>
      <c r="I527" s="43"/>
    </row>
    <row r="528" spans="1:9" s="201" customFormat="1" x14ac:dyDescent="0.2">
      <c r="A528" s="185"/>
      <c r="B528" s="187"/>
      <c r="C528" s="196"/>
      <c r="D528" s="43"/>
      <c r="E528" s="185"/>
      <c r="H528" s="43"/>
      <c r="I528" s="43"/>
    </row>
    <row r="529" spans="1:9" s="201" customFormat="1" x14ac:dyDescent="0.2">
      <c r="A529" s="185"/>
      <c r="B529" s="187"/>
      <c r="C529" s="196"/>
      <c r="D529" s="43"/>
      <c r="E529" s="185"/>
      <c r="H529" s="43"/>
      <c r="I529" s="43"/>
    </row>
    <row r="530" spans="1:9" s="201" customFormat="1" x14ac:dyDescent="0.2">
      <c r="A530" s="185"/>
      <c r="B530" s="187"/>
      <c r="C530" s="196"/>
      <c r="D530" s="43"/>
      <c r="E530" s="185"/>
      <c r="H530" s="43"/>
      <c r="I530" s="43"/>
    </row>
    <row r="531" spans="1:9" s="201" customFormat="1" x14ac:dyDescent="0.2">
      <c r="A531" s="185"/>
      <c r="B531" s="187"/>
      <c r="C531" s="196"/>
      <c r="D531" s="43"/>
      <c r="E531" s="185"/>
      <c r="H531" s="43"/>
      <c r="I531" s="43"/>
    </row>
    <row r="532" spans="1:9" s="201" customFormat="1" x14ac:dyDescent="0.2">
      <c r="A532" s="185"/>
      <c r="B532" s="187"/>
      <c r="C532" s="196"/>
      <c r="D532" s="43"/>
      <c r="E532" s="185"/>
      <c r="H532" s="43"/>
      <c r="I532" s="43"/>
    </row>
    <row r="533" spans="1:9" s="201" customFormat="1" x14ac:dyDescent="0.2">
      <c r="A533" s="185"/>
      <c r="B533" s="187"/>
      <c r="C533" s="196"/>
      <c r="D533" s="43"/>
      <c r="E533" s="185"/>
      <c r="H533" s="43"/>
      <c r="I533" s="43"/>
    </row>
    <row r="534" spans="1:9" s="201" customFormat="1" x14ac:dyDescent="0.2">
      <c r="A534" s="185"/>
      <c r="B534" s="187"/>
      <c r="C534" s="196"/>
      <c r="D534" s="43"/>
      <c r="E534" s="185"/>
      <c r="H534" s="43"/>
      <c r="I534" s="43"/>
    </row>
    <row r="535" spans="1:9" s="201" customFormat="1" x14ac:dyDescent="0.2">
      <c r="A535" s="185"/>
      <c r="B535" s="187"/>
      <c r="C535" s="196"/>
      <c r="D535" s="43"/>
      <c r="E535" s="185"/>
      <c r="H535" s="43"/>
      <c r="I535" s="43"/>
    </row>
    <row r="536" spans="1:9" s="201" customFormat="1" x14ac:dyDescent="0.2">
      <c r="A536" s="185"/>
      <c r="B536" s="187"/>
      <c r="C536" s="196"/>
      <c r="D536" s="43"/>
      <c r="E536" s="185"/>
      <c r="H536" s="43"/>
      <c r="I536" s="43"/>
    </row>
    <row r="537" spans="1:9" s="201" customFormat="1" x14ac:dyDescent="0.2">
      <c r="A537" s="185"/>
      <c r="B537" s="187"/>
      <c r="C537" s="196"/>
      <c r="D537" s="43"/>
      <c r="E537" s="185"/>
      <c r="H537" s="43"/>
      <c r="I537" s="43"/>
    </row>
    <row r="538" spans="1:9" s="201" customFormat="1" x14ac:dyDescent="0.2">
      <c r="A538" s="185"/>
      <c r="B538" s="187"/>
      <c r="C538" s="196"/>
      <c r="D538" s="43"/>
      <c r="E538" s="185"/>
      <c r="H538" s="43"/>
      <c r="I538" s="43"/>
    </row>
    <row r="539" spans="1:9" s="201" customFormat="1" x14ac:dyDescent="0.2">
      <c r="A539" s="185"/>
      <c r="B539" s="187"/>
      <c r="C539" s="196"/>
      <c r="D539" s="43"/>
      <c r="E539" s="185"/>
      <c r="H539" s="43"/>
      <c r="I539" s="43"/>
    </row>
    <row r="540" spans="1:9" s="201" customFormat="1" x14ac:dyDescent="0.2">
      <c r="A540" s="185"/>
      <c r="B540" s="187"/>
      <c r="C540" s="196"/>
      <c r="D540" s="43"/>
      <c r="E540" s="185"/>
      <c r="H540" s="43"/>
      <c r="I540" s="43"/>
    </row>
    <row r="541" spans="1:9" s="201" customFormat="1" x14ac:dyDescent="0.2">
      <c r="A541" s="185"/>
      <c r="B541" s="187"/>
      <c r="C541" s="196"/>
      <c r="D541" s="43"/>
      <c r="E541" s="185"/>
      <c r="H541" s="43"/>
      <c r="I541" s="43"/>
    </row>
    <row r="542" spans="1:9" s="201" customFormat="1" x14ac:dyDescent="0.2">
      <c r="A542" s="185"/>
      <c r="B542" s="187"/>
      <c r="C542" s="196"/>
      <c r="D542" s="43"/>
      <c r="E542" s="185"/>
      <c r="H542" s="43"/>
      <c r="I542" s="43"/>
    </row>
    <row r="543" spans="1:9" s="201" customFormat="1" x14ac:dyDescent="0.2">
      <c r="A543" s="185"/>
      <c r="B543" s="187"/>
      <c r="C543" s="196"/>
      <c r="D543" s="43"/>
      <c r="E543" s="185"/>
      <c r="H543" s="43"/>
      <c r="I543" s="43"/>
    </row>
    <row r="544" spans="1:9" s="201" customFormat="1" x14ac:dyDescent="0.2">
      <c r="A544" s="185"/>
      <c r="B544" s="187"/>
      <c r="C544" s="196"/>
      <c r="D544" s="43"/>
      <c r="E544" s="185"/>
      <c r="H544" s="43"/>
      <c r="I544" s="43"/>
    </row>
    <row r="545" spans="1:9" s="201" customFormat="1" x14ac:dyDescent="0.2">
      <c r="A545" s="185"/>
      <c r="B545" s="187"/>
      <c r="C545" s="196"/>
      <c r="D545" s="43"/>
      <c r="E545" s="185"/>
      <c r="H545" s="43"/>
      <c r="I545" s="43"/>
    </row>
    <row r="546" spans="1:9" s="201" customFormat="1" x14ac:dyDescent="0.2">
      <c r="A546" s="185"/>
      <c r="B546" s="187"/>
      <c r="C546" s="196"/>
      <c r="D546" s="43"/>
      <c r="E546" s="185"/>
      <c r="H546" s="43"/>
      <c r="I546" s="43"/>
    </row>
    <row r="547" spans="1:9" s="201" customFormat="1" x14ac:dyDescent="0.2">
      <c r="A547" s="185"/>
      <c r="B547" s="187"/>
      <c r="C547" s="196"/>
      <c r="D547" s="43"/>
      <c r="E547" s="185"/>
      <c r="H547" s="43"/>
      <c r="I547" s="43"/>
    </row>
    <row r="548" spans="1:9" s="201" customFormat="1" x14ac:dyDescent="0.2">
      <c r="A548" s="185"/>
      <c r="B548" s="187"/>
      <c r="C548" s="196"/>
      <c r="D548" s="43"/>
      <c r="E548" s="185"/>
      <c r="H548" s="43"/>
      <c r="I548" s="43"/>
    </row>
    <row r="549" spans="1:9" s="201" customFormat="1" x14ac:dyDescent="0.2">
      <c r="A549" s="185"/>
      <c r="B549" s="187"/>
      <c r="C549" s="196"/>
      <c r="D549" s="43"/>
      <c r="E549" s="185"/>
      <c r="H549" s="43"/>
      <c r="I549" s="43"/>
    </row>
    <row r="550" spans="1:9" s="201" customFormat="1" x14ac:dyDescent="0.2">
      <c r="A550" s="185"/>
      <c r="B550" s="187"/>
      <c r="C550" s="196"/>
      <c r="D550" s="43"/>
      <c r="E550" s="185"/>
      <c r="H550" s="43"/>
      <c r="I550" s="43"/>
    </row>
    <row r="551" spans="1:9" s="201" customFormat="1" x14ac:dyDescent="0.2">
      <c r="A551" s="185"/>
      <c r="B551" s="187"/>
      <c r="C551" s="196"/>
      <c r="D551" s="43"/>
      <c r="E551" s="185"/>
      <c r="H551" s="43"/>
      <c r="I551" s="43"/>
    </row>
    <row r="552" spans="1:9" s="201" customFormat="1" x14ac:dyDescent="0.2">
      <c r="A552" s="185"/>
      <c r="B552" s="187"/>
      <c r="C552" s="196"/>
      <c r="D552" s="43"/>
      <c r="E552" s="185"/>
      <c r="H552" s="43"/>
      <c r="I552" s="43"/>
    </row>
    <row r="553" spans="1:9" s="201" customFormat="1" x14ac:dyDescent="0.2">
      <c r="A553" s="185"/>
      <c r="B553" s="187"/>
      <c r="C553" s="196"/>
      <c r="D553" s="43"/>
      <c r="E553" s="185"/>
      <c r="H553" s="43"/>
      <c r="I553" s="43"/>
    </row>
    <row r="554" spans="1:9" s="201" customFormat="1" x14ac:dyDescent="0.2">
      <c r="A554" s="185"/>
      <c r="B554" s="187"/>
      <c r="C554" s="196"/>
      <c r="D554" s="43"/>
      <c r="E554" s="185"/>
      <c r="H554" s="43"/>
      <c r="I554" s="43"/>
    </row>
    <row r="555" spans="1:9" s="201" customFormat="1" x14ac:dyDescent="0.2">
      <c r="A555" s="185"/>
      <c r="B555" s="187"/>
      <c r="C555" s="196"/>
      <c r="D555" s="43"/>
      <c r="E555" s="185"/>
      <c r="H555" s="43"/>
      <c r="I555" s="43"/>
    </row>
    <row r="556" spans="1:9" s="201" customFormat="1" x14ac:dyDescent="0.2">
      <c r="A556" s="185"/>
      <c r="B556" s="187"/>
      <c r="C556" s="196"/>
      <c r="D556" s="43"/>
      <c r="E556" s="185"/>
      <c r="H556" s="43"/>
      <c r="I556" s="43"/>
    </row>
    <row r="557" spans="1:9" s="201" customFormat="1" x14ac:dyDescent="0.2">
      <c r="A557" s="185"/>
      <c r="B557" s="187"/>
      <c r="C557" s="196"/>
      <c r="D557" s="43"/>
      <c r="E557" s="185"/>
      <c r="H557" s="43"/>
      <c r="I557" s="43"/>
    </row>
    <row r="558" spans="1:9" s="201" customFormat="1" x14ac:dyDescent="0.2">
      <c r="A558" s="185"/>
      <c r="B558" s="187"/>
      <c r="C558" s="196"/>
      <c r="D558" s="43"/>
      <c r="E558" s="185"/>
      <c r="H558" s="43"/>
      <c r="I558" s="43"/>
    </row>
    <row r="559" spans="1:9" s="201" customFormat="1" x14ac:dyDescent="0.2">
      <c r="A559" s="185"/>
      <c r="B559" s="187"/>
      <c r="C559" s="196"/>
      <c r="D559" s="43"/>
      <c r="E559" s="185"/>
      <c r="H559" s="43"/>
      <c r="I559" s="43"/>
    </row>
    <row r="560" spans="1:9" s="201" customFormat="1" x14ac:dyDescent="0.2">
      <c r="A560" s="185"/>
      <c r="B560" s="187"/>
      <c r="C560" s="196"/>
      <c r="D560" s="43"/>
      <c r="E560" s="185"/>
      <c r="H560" s="43"/>
      <c r="I560" s="43"/>
    </row>
    <row r="561" spans="1:9" s="201" customFormat="1" x14ac:dyDescent="0.2">
      <c r="A561" s="185"/>
      <c r="B561" s="187"/>
      <c r="C561" s="196"/>
      <c r="D561" s="43"/>
      <c r="E561" s="185"/>
      <c r="H561" s="43"/>
      <c r="I561" s="43"/>
    </row>
    <row r="562" spans="1:9" s="201" customFormat="1" x14ac:dyDescent="0.2">
      <c r="A562" s="185"/>
      <c r="B562" s="187"/>
      <c r="C562" s="196"/>
      <c r="D562" s="43"/>
      <c r="E562" s="185"/>
      <c r="H562" s="43"/>
      <c r="I562" s="43"/>
    </row>
    <row r="563" spans="1:9" s="201" customFormat="1" x14ac:dyDescent="0.2">
      <c r="A563" s="185"/>
      <c r="B563" s="187"/>
      <c r="C563" s="196"/>
      <c r="D563" s="43"/>
      <c r="E563" s="185"/>
      <c r="H563" s="43"/>
      <c r="I563" s="43"/>
    </row>
    <row r="564" spans="1:9" s="201" customFormat="1" x14ac:dyDescent="0.2">
      <c r="A564" s="185"/>
      <c r="B564" s="187"/>
      <c r="C564" s="196"/>
      <c r="D564" s="43"/>
      <c r="E564" s="185"/>
      <c r="H564" s="43"/>
      <c r="I564" s="43"/>
    </row>
    <row r="565" spans="1:9" s="201" customFormat="1" x14ac:dyDescent="0.2">
      <c r="A565" s="185"/>
      <c r="B565" s="187"/>
      <c r="C565" s="196"/>
      <c r="D565" s="43"/>
      <c r="E565" s="185"/>
      <c r="H565" s="43"/>
      <c r="I565" s="43"/>
    </row>
    <row r="566" spans="1:9" s="201" customFormat="1" x14ac:dyDescent="0.2">
      <c r="A566" s="185"/>
      <c r="B566" s="187"/>
      <c r="C566" s="196"/>
      <c r="D566" s="43"/>
      <c r="E566" s="185"/>
      <c r="H566" s="43"/>
      <c r="I566" s="43"/>
    </row>
    <row r="567" spans="1:9" s="201" customFormat="1" x14ac:dyDescent="0.2">
      <c r="A567" s="185"/>
      <c r="B567" s="187"/>
      <c r="C567" s="196"/>
      <c r="D567" s="43"/>
      <c r="E567" s="185"/>
      <c r="H567" s="43"/>
      <c r="I567" s="43"/>
    </row>
    <row r="568" spans="1:9" s="201" customFormat="1" x14ac:dyDescent="0.2">
      <c r="A568" s="185"/>
      <c r="B568" s="187"/>
      <c r="C568" s="196"/>
      <c r="D568" s="43"/>
      <c r="E568" s="185"/>
      <c r="H568" s="43"/>
      <c r="I568" s="43"/>
    </row>
    <row r="569" spans="1:9" s="201" customFormat="1" x14ac:dyDescent="0.2">
      <c r="A569" s="185"/>
      <c r="B569" s="187"/>
      <c r="C569" s="196"/>
      <c r="D569" s="43"/>
      <c r="E569" s="185"/>
      <c r="H569" s="43"/>
      <c r="I569" s="43"/>
    </row>
    <row r="570" spans="1:9" s="201" customFormat="1" x14ac:dyDescent="0.2">
      <c r="A570" s="185"/>
      <c r="B570" s="187"/>
      <c r="C570" s="196"/>
      <c r="D570" s="43"/>
      <c r="E570" s="185"/>
      <c r="H570" s="43"/>
      <c r="I570" s="43"/>
    </row>
    <row r="571" spans="1:9" s="201" customFormat="1" x14ac:dyDescent="0.2">
      <c r="A571" s="185"/>
      <c r="B571" s="187"/>
      <c r="C571" s="196"/>
      <c r="D571" s="43"/>
      <c r="E571" s="185"/>
      <c r="H571" s="43"/>
      <c r="I571" s="43"/>
    </row>
    <row r="572" spans="1:9" s="201" customFormat="1" x14ac:dyDescent="0.2">
      <c r="A572" s="185"/>
      <c r="B572" s="187"/>
      <c r="C572" s="196"/>
      <c r="D572" s="43"/>
      <c r="E572" s="185"/>
      <c r="H572" s="43"/>
      <c r="I572" s="43"/>
    </row>
    <row r="573" spans="1:9" s="201" customFormat="1" x14ac:dyDescent="0.2">
      <c r="A573" s="185"/>
      <c r="B573" s="187"/>
      <c r="C573" s="196"/>
      <c r="D573" s="43"/>
      <c r="E573" s="185"/>
      <c r="H573" s="43"/>
      <c r="I573" s="43"/>
    </row>
    <row r="574" spans="1:9" s="201" customFormat="1" x14ac:dyDescent="0.2">
      <c r="A574" s="185"/>
      <c r="B574" s="187"/>
      <c r="C574" s="196"/>
      <c r="D574" s="43"/>
      <c r="E574" s="185"/>
      <c r="H574" s="43"/>
      <c r="I574" s="43"/>
    </row>
    <row r="575" spans="1:9" s="201" customFormat="1" x14ac:dyDescent="0.2">
      <c r="A575" s="185"/>
      <c r="B575" s="187"/>
      <c r="C575" s="196"/>
      <c r="D575" s="43"/>
      <c r="E575" s="185"/>
      <c r="H575" s="43"/>
      <c r="I575" s="43"/>
    </row>
    <row r="576" spans="1:9" s="201" customFormat="1" x14ac:dyDescent="0.2">
      <c r="A576" s="185"/>
      <c r="B576" s="187"/>
      <c r="C576" s="196"/>
      <c r="D576" s="43"/>
      <c r="E576" s="185"/>
      <c r="H576" s="43"/>
      <c r="I576" s="43"/>
    </row>
    <row r="577" spans="1:9" s="201" customFormat="1" x14ac:dyDescent="0.2">
      <c r="A577" s="185"/>
      <c r="B577" s="187"/>
      <c r="C577" s="196"/>
      <c r="D577" s="43"/>
      <c r="E577" s="185"/>
      <c r="H577" s="43"/>
      <c r="I577" s="43"/>
    </row>
    <row r="578" spans="1:9" s="201" customFormat="1" x14ac:dyDescent="0.2">
      <c r="A578" s="185"/>
      <c r="B578" s="187"/>
      <c r="C578" s="196"/>
      <c r="D578" s="43"/>
      <c r="E578" s="185"/>
      <c r="H578" s="43"/>
      <c r="I578" s="43"/>
    </row>
    <row r="579" spans="1:9" s="201" customFormat="1" x14ac:dyDescent="0.2">
      <c r="A579" s="185"/>
      <c r="B579" s="187"/>
      <c r="C579" s="196"/>
      <c r="D579" s="43"/>
      <c r="E579" s="185"/>
      <c r="H579" s="43"/>
      <c r="I579" s="43"/>
    </row>
    <row r="580" spans="1:9" s="201" customFormat="1" x14ac:dyDescent="0.2">
      <c r="A580" s="185"/>
      <c r="B580" s="187"/>
      <c r="C580" s="196"/>
      <c r="D580" s="43"/>
      <c r="E580" s="185"/>
      <c r="H580" s="43"/>
      <c r="I580" s="43"/>
    </row>
    <row r="581" spans="1:9" s="201" customFormat="1" x14ac:dyDescent="0.2">
      <c r="A581" s="185"/>
      <c r="B581" s="187"/>
      <c r="C581" s="196"/>
      <c r="D581" s="43"/>
      <c r="E581" s="185"/>
      <c r="H581" s="43"/>
      <c r="I581" s="43"/>
    </row>
    <row r="582" spans="1:9" s="201" customFormat="1" x14ac:dyDescent="0.2">
      <c r="A582" s="185"/>
      <c r="B582" s="187"/>
      <c r="C582" s="196"/>
      <c r="D582" s="43"/>
      <c r="E582" s="185"/>
      <c r="H582" s="43"/>
      <c r="I582" s="43"/>
    </row>
    <row r="583" spans="1:9" s="201" customFormat="1" x14ac:dyDescent="0.2">
      <c r="A583" s="185"/>
      <c r="B583" s="187"/>
      <c r="C583" s="196"/>
      <c r="D583" s="43"/>
      <c r="E583" s="185"/>
      <c r="H583" s="43"/>
      <c r="I583" s="43"/>
    </row>
    <row r="584" spans="1:9" s="201" customFormat="1" x14ac:dyDescent="0.2">
      <c r="A584" s="185"/>
      <c r="B584" s="187"/>
      <c r="C584" s="196"/>
      <c r="D584" s="43"/>
      <c r="E584" s="185"/>
      <c r="H584" s="43"/>
      <c r="I584" s="43"/>
    </row>
    <row r="585" spans="1:9" s="201" customFormat="1" x14ac:dyDescent="0.2">
      <c r="A585" s="185"/>
      <c r="B585" s="187"/>
      <c r="C585" s="196"/>
      <c r="D585" s="43"/>
      <c r="E585" s="185"/>
      <c r="H585" s="43"/>
      <c r="I585" s="43"/>
    </row>
    <row r="586" spans="1:9" s="201" customFormat="1" x14ac:dyDescent="0.2">
      <c r="A586" s="185"/>
      <c r="B586" s="187"/>
      <c r="C586" s="196"/>
      <c r="D586" s="43"/>
      <c r="E586" s="185"/>
      <c r="H586" s="43"/>
      <c r="I586" s="43"/>
    </row>
    <row r="587" spans="1:9" s="201" customFormat="1" x14ac:dyDescent="0.2">
      <c r="A587" s="185"/>
      <c r="B587" s="187"/>
      <c r="C587" s="196"/>
      <c r="D587" s="43"/>
      <c r="E587" s="185"/>
      <c r="H587" s="43"/>
      <c r="I587" s="43"/>
    </row>
    <row r="588" spans="1:9" s="201" customFormat="1" x14ac:dyDescent="0.2">
      <c r="A588" s="185"/>
      <c r="B588" s="187"/>
      <c r="C588" s="196"/>
      <c r="D588" s="43"/>
      <c r="E588" s="185"/>
      <c r="H588" s="43"/>
      <c r="I588" s="43"/>
    </row>
    <row r="589" spans="1:9" s="201" customFormat="1" x14ac:dyDescent="0.2">
      <c r="A589" s="185"/>
      <c r="B589" s="187"/>
      <c r="C589" s="196"/>
      <c r="D589" s="43"/>
      <c r="E589" s="185"/>
      <c r="H589" s="43"/>
      <c r="I589" s="43"/>
    </row>
    <row r="590" spans="1:9" s="201" customFormat="1" x14ac:dyDescent="0.2">
      <c r="A590" s="185"/>
      <c r="B590" s="187"/>
      <c r="C590" s="196"/>
      <c r="D590" s="43"/>
      <c r="E590" s="185"/>
      <c r="H590" s="43"/>
      <c r="I590" s="43"/>
    </row>
    <row r="591" spans="1:9" s="201" customFormat="1" x14ac:dyDescent="0.2">
      <c r="A591" s="185"/>
      <c r="B591" s="187"/>
      <c r="C591" s="196"/>
      <c r="D591" s="43"/>
      <c r="E591" s="185"/>
      <c r="H591" s="43"/>
      <c r="I591" s="43"/>
    </row>
    <row r="592" spans="1:9" s="201" customFormat="1" x14ac:dyDescent="0.2">
      <c r="A592" s="185"/>
      <c r="B592" s="187"/>
      <c r="C592" s="196"/>
      <c r="D592" s="43"/>
      <c r="E592" s="185"/>
      <c r="H592" s="43"/>
      <c r="I592" s="43"/>
    </row>
    <row r="593" spans="1:9" s="201" customFormat="1" x14ac:dyDescent="0.2">
      <c r="A593" s="185"/>
      <c r="B593" s="187"/>
      <c r="C593" s="196"/>
      <c r="D593" s="43"/>
      <c r="E593" s="185"/>
      <c r="H593" s="43"/>
      <c r="I593" s="43"/>
    </row>
    <row r="594" spans="1:9" s="201" customFormat="1" x14ac:dyDescent="0.2">
      <c r="A594" s="185"/>
      <c r="B594" s="187"/>
      <c r="C594" s="196"/>
      <c r="D594" s="43"/>
      <c r="E594" s="185"/>
      <c r="H594" s="43"/>
      <c r="I594" s="43"/>
    </row>
    <row r="595" spans="1:9" s="201" customFormat="1" x14ac:dyDescent="0.2">
      <c r="A595" s="185"/>
      <c r="B595" s="187"/>
      <c r="C595" s="196"/>
      <c r="D595" s="43"/>
      <c r="E595" s="185"/>
      <c r="H595" s="43"/>
      <c r="I595" s="43"/>
    </row>
    <row r="596" spans="1:9" s="201" customFormat="1" x14ac:dyDescent="0.2">
      <c r="A596" s="185"/>
      <c r="B596" s="187"/>
      <c r="C596" s="196"/>
      <c r="D596" s="43"/>
      <c r="E596" s="185"/>
      <c r="H596" s="43"/>
      <c r="I596" s="43"/>
    </row>
    <row r="597" spans="1:9" s="201" customFormat="1" x14ac:dyDescent="0.2">
      <c r="A597" s="185"/>
      <c r="B597" s="187"/>
      <c r="C597" s="196"/>
      <c r="D597" s="43"/>
      <c r="E597" s="185"/>
      <c r="H597" s="43"/>
      <c r="I597" s="43"/>
    </row>
    <row r="598" spans="1:9" s="201" customFormat="1" x14ac:dyDescent="0.2">
      <c r="A598" s="185"/>
      <c r="B598" s="187"/>
      <c r="C598" s="196"/>
      <c r="D598" s="43"/>
      <c r="E598" s="185"/>
      <c r="H598" s="43"/>
      <c r="I598" s="43"/>
    </row>
    <row r="599" spans="1:9" s="201" customFormat="1" x14ac:dyDescent="0.2">
      <c r="A599" s="185"/>
      <c r="B599" s="187"/>
      <c r="C599" s="196"/>
      <c r="D599" s="43"/>
      <c r="E599" s="185"/>
      <c r="H599" s="43"/>
      <c r="I599" s="43"/>
    </row>
    <row r="600" spans="1:9" s="201" customFormat="1" x14ac:dyDescent="0.2">
      <c r="A600" s="185"/>
      <c r="B600" s="187"/>
      <c r="C600" s="196"/>
      <c r="D600" s="43"/>
      <c r="E600" s="185"/>
      <c r="H600" s="43"/>
      <c r="I600" s="43"/>
    </row>
    <row r="601" spans="1:9" s="201" customFormat="1" x14ac:dyDescent="0.2">
      <c r="A601" s="185"/>
      <c r="B601" s="187"/>
      <c r="C601" s="196"/>
      <c r="D601" s="43"/>
      <c r="E601" s="185"/>
      <c r="H601" s="43"/>
      <c r="I601" s="43"/>
    </row>
    <row r="602" spans="1:9" s="201" customFormat="1" x14ac:dyDescent="0.2">
      <c r="A602" s="185"/>
      <c r="B602" s="187"/>
      <c r="C602" s="196"/>
      <c r="D602" s="43"/>
      <c r="E602" s="185"/>
      <c r="H602" s="43"/>
      <c r="I602" s="43"/>
    </row>
    <row r="603" spans="1:9" s="201" customFormat="1" x14ac:dyDescent="0.2">
      <c r="A603" s="185"/>
      <c r="B603" s="187"/>
      <c r="C603" s="196"/>
      <c r="D603" s="43"/>
      <c r="E603" s="185"/>
      <c r="H603" s="43"/>
      <c r="I603" s="43"/>
    </row>
    <row r="604" spans="1:9" s="201" customFormat="1" x14ac:dyDescent="0.2">
      <c r="A604" s="185"/>
      <c r="B604" s="187"/>
      <c r="C604" s="196"/>
      <c r="D604" s="43"/>
      <c r="E604" s="185"/>
      <c r="H604" s="43"/>
      <c r="I604" s="43"/>
    </row>
    <row r="605" spans="1:9" s="201" customFormat="1" x14ac:dyDescent="0.2">
      <c r="A605" s="185"/>
      <c r="B605" s="187"/>
      <c r="C605" s="196"/>
      <c r="D605" s="43"/>
      <c r="E605" s="185"/>
      <c r="H605" s="43"/>
      <c r="I605" s="43"/>
    </row>
    <row r="606" spans="1:9" s="201" customFormat="1" x14ac:dyDescent="0.2">
      <c r="A606" s="185"/>
      <c r="B606" s="187"/>
      <c r="C606" s="196"/>
      <c r="D606" s="43"/>
      <c r="E606" s="185"/>
      <c r="H606" s="43"/>
      <c r="I606" s="43"/>
    </row>
    <row r="607" spans="1:9" s="201" customFormat="1" x14ac:dyDescent="0.2">
      <c r="A607" s="185"/>
      <c r="B607" s="187"/>
      <c r="C607" s="196"/>
      <c r="D607" s="43"/>
      <c r="E607" s="185"/>
      <c r="H607" s="43"/>
      <c r="I607" s="43"/>
    </row>
    <row r="608" spans="1:9" s="201" customFormat="1" x14ac:dyDescent="0.2">
      <c r="A608" s="185"/>
      <c r="B608" s="187"/>
      <c r="C608" s="196"/>
      <c r="D608" s="43"/>
      <c r="E608" s="185"/>
      <c r="H608" s="43"/>
      <c r="I608" s="43"/>
    </row>
    <row r="609" spans="1:9" s="201" customFormat="1" x14ac:dyDescent="0.2">
      <c r="A609" s="185"/>
      <c r="B609" s="187"/>
      <c r="C609" s="196"/>
      <c r="D609" s="43"/>
      <c r="E609" s="185"/>
      <c r="H609" s="43"/>
      <c r="I609" s="43"/>
    </row>
    <row r="610" spans="1:9" s="201" customFormat="1" x14ac:dyDescent="0.2">
      <c r="A610" s="185"/>
      <c r="B610" s="187"/>
      <c r="C610" s="196"/>
      <c r="D610" s="43"/>
      <c r="E610" s="185"/>
      <c r="H610" s="43"/>
      <c r="I610" s="43"/>
    </row>
    <row r="611" spans="1:9" s="201" customFormat="1" x14ac:dyDescent="0.2">
      <c r="A611" s="185"/>
      <c r="B611" s="187"/>
      <c r="C611" s="196"/>
      <c r="D611" s="43"/>
      <c r="E611" s="185"/>
      <c r="H611" s="43"/>
      <c r="I611" s="43"/>
    </row>
    <row r="612" spans="1:9" s="201" customFormat="1" x14ac:dyDescent="0.2">
      <c r="A612" s="185"/>
      <c r="B612" s="187"/>
      <c r="C612" s="196"/>
      <c r="D612" s="43"/>
      <c r="E612" s="185"/>
      <c r="H612" s="43"/>
      <c r="I612" s="43"/>
    </row>
    <row r="613" spans="1:9" s="201" customFormat="1" x14ac:dyDescent="0.2">
      <c r="A613" s="185"/>
      <c r="B613" s="187"/>
      <c r="C613" s="196"/>
      <c r="D613" s="43"/>
      <c r="E613" s="185"/>
      <c r="H613" s="43"/>
      <c r="I613" s="43"/>
    </row>
    <row r="614" spans="1:9" s="201" customFormat="1" x14ac:dyDescent="0.2">
      <c r="A614" s="185"/>
      <c r="B614" s="187"/>
      <c r="C614" s="196"/>
      <c r="D614" s="43"/>
      <c r="E614" s="185"/>
      <c r="H614" s="43"/>
      <c r="I614" s="43"/>
    </row>
    <row r="615" spans="1:9" s="201" customFormat="1" x14ac:dyDescent="0.2">
      <c r="A615" s="185"/>
      <c r="B615" s="187"/>
      <c r="C615" s="196"/>
      <c r="D615" s="43"/>
      <c r="E615" s="185"/>
      <c r="H615" s="43"/>
      <c r="I615" s="43"/>
    </row>
    <row r="616" spans="1:9" s="201" customFormat="1" x14ac:dyDescent="0.2">
      <c r="A616" s="185"/>
      <c r="B616" s="187"/>
      <c r="C616" s="196"/>
      <c r="D616" s="43"/>
      <c r="E616" s="185"/>
      <c r="H616" s="43"/>
      <c r="I616" s="43"/>
    </row>
    <row r="617" spans="1:9" s="201" customFormat="1" x14ac:dyDescent="0.2">
      <c r="A617" s="185"/>
      <c r="B617" s="187"/>
      <c r="C617" s="196"/>
      <c r="D617" s="43"/>
      <c r="E617" s="185"/>
      <c r="H617" s="43"/>
      <c r="I617" s="43"/>
    </row>
    <row r="618" spans="1:9" s="201" customFormat="1" x14ac:dyDescent="0.2">
      <c r="A618" s="185"/>
      <c r="B618" s="187"/>
      <c r="C618" s="196"/>
      <c r="D618" s="43"/>
      <c r="E618" s="185"/>
      <c r="H618" s="43"/>
      <c r="I618" s="43"/>
    </row>
    <row r="619" spans="1:9" s="201" customFormat="1" x14ac:dyDescent="0.2">
      <c r="A619" s="185"/>
      <c r="B619" s="187"/>
      <c r="C619" s="196"/>
      <c r="D619" s="43"/>
      <c r="E619" s="185"/>
      <c r="H619" s="43"/>
      <c r="I619" s="43"/>
    </row>
    <row r="620" spans="1:9" s="201" customFormat="1" x14ac:dyDescent="0.2">
      <c r="A620" s="185"/>
      <c r="B620" s="187"/>
      <c r="C620" s="196"/>
      <c r="D620" s="43"/>
      <c r="E620" s="185"/>
      <c r="H620" s="43"/>
      <c r="I620" s="43"/>
    </row>
    <row r="621" spans="1:9" s="201" customFormat="1" x14ac:dyDescent="0.2">
      <c r="A621" s="185"/>
      <c r="B621" s="187"/>
      <c r="C621" s="196"/>
      <c r="D621" s="43"/>
      <c r="E621" s="185"/>
      <c r="H621" s="43"/>
      <c r="I621" s="43"/>
    </row>
    <row r="622" spans="1:9" s="201" customFormat="1" x14ac:dyDescent="0.2">
      <c r="A622" s="185"/>
      <c r="B622" s="187"/>
      <c r="C622" s="196"/>
      <c r="D622" s="43"/>
      <c r="E622" s="185"/>
      <c r="H622" s="43"/>
      <c r="I622" s="43"/>
    </row>
    <row r="623" spans="1:9" s="201" customFormat="1" x14ac:dyDescent="0.2">
      <c r="A623" s="185"/>
      <c r="B623" s="187"/>
      <c r="C623" s="196"/>
      <c r="D623" s="43"/>
      <c r="E623" s="185"/>
      <c r="H623" s="43"/>
      <c r="I623" s="43"/>
    </row>
    <row r="624" spans="1:9" s="201" customFormat="1" x14ac:dyDescent="0.2">
      <c r="A624" s="185"/>
      <c r="B624" s="187"/>
      <c r="C624" s="196"/>
      <c r="D624" s="43"/>
      <c r="E624" s="185"/>
      <c r="H624" s="43"/>
      <c r="I624" s="43"/>
    </row>
    <row r="625" spans="1:9" s="201" customFormat="1" x14ac:dyDescent="0.2">
      <c r="A625" s="185"/>
      <c r="B625" s="187"/>
      <c r="C625" s="196"/>
      <c r="D625" s="43"/>
      <c r="E625" s="185"/>
      <c r="H625" s="43"/>
      <c r="I625" s="43"/>
    </row>
    <row r="626" spans="1:9" s="201" customFormat="1" x14ac:dyDescent="0.2">
      <c r="A626" s="185"/>
      <c r="B626" s="187"/>
      <c r="C626" s="196"/>
      <c r="D626" s="43"/>
      <c r="E626" s="185"/>
      <c r="H626" s="43"/>
      <c r="I626" s="43"/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575D-1024-41DE-8ABB-137396D44EA0}">
  <sheetPr>
    <pageSetUpPr fitToPage="1"/>
  </sheetPr>
  <dimension ref="A1:I632"/>
  <sheetViews>
    <sheetView zoomScaleNormal="100" workbookViewId="0">
      <selection activeCell="F20" sqref="F20"/>
    </sheetView>
  </sheetViews>
  <sheetFormatPr defaultColWidth="11.42578125" defaultRowHeight="12.75" x14ac:dyDescent="0.2"/>
  <cols>
    <col min="1" max="1" width="23.28515625" style="65" customWidth="1"/>
    <col min="2" max="2" width="9.42578125" style="66" customWidth="1"/>
    <col min="3" max="3" width="30.28515625" style="67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5.42578125" style="56" customWidth="1"/>
    <col min="9" max="9" width="6" style="56" customWidth="1"/>
    <col min="10" max="16384" width="11.42578125" style="56"/>
  </cols>
  <sheetData>
    <row r="1" spans="1:9" s="30" customFormat="1" ht="24.75" customHeight="1" x14ac:dyDescent="0.25">
      <c r="A1" s="2" t="str">
        <f>'RECAP #9420.00'!B1</f>
        <v>DAS CC Capitol West Stairs &amp; Surrounding Landings Repairs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#9420.00'!B2</f>
        <v>Project # 9420.00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#9420.00'!B3</f>
        <v>Program code 942000</v>
      </c>
      <c r="B3" s="5"/>
      <c r="C3" s="4"/>
      <c r="D3" s="8" t="str">
        <f>'RECAP #9420.00'!E3</f>
        <v>Major Program 4D01</v>
      </c>
      <c r="E3" s="4"/>
      <c r="F3" s="29"/>
      <c r="G3" s="29"/>
    </row>
    <row r="4" spans="1:9" s="30" customFormat="1" ht="15.75" x14ac:dyDescent="0.25">
      <c r="A4" s="31" t="s">
        <v>183</v>
      </c>
      <c r="B4" s="32"/>
      <c r="C4" s="33"/>
      <c r="D4" s="34" t="s">
        <v>185</v>
      </c>
      <c r="E4" s="29"/>
      <c r="F4" s="29"/>
      <c r="G4" s="29"/>
    </row>
    <row r="5" spans="1:9" s="30" customFormat="1" ht="15.75" x14ac:dyDescent="0.25">
      <c r="A5" s="35" t="s">
        <v>184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#9420.00'!B6</f>
        <v>Project Manager - James T.</v>
      </c>
      <c r="B6" s="11"/>
      <c r="C6" s="41"/>
      <c r="D6" s="42" t="s">
        <v>186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</row>
    <row r="9" spans="1:9" x14ac:dyDescent="0.2">
      <c r="A9" s="50" t="s">
        <v>187</v>
      </c>
      <c r="B9" s="51">
        <v>45673</v>
      </c>
      <c r="C9" s="52" t="s">
        <v>82</v>
      </c>
      <c r="D9" s="165">
        <v>73864</v>
      </c>
      <c r="E9" s="54">
        <f>D9</f>
        <v>73864</v>
      </c>
      <c r="F9" s="166"/>
      <c r="G9" s="55"/>
      <c r="H9" s="55">
        <f>E9</f>
        <v>73864</v>
      </c>
    </row>
    <row r="10" spans="1:9" x14ac:dyDescent="0.2">
      <c r="A10" s="50" t="s">
        <v>209</v>
      </c>
      <c r="B10" s="57">
        <v>45727</v>
      </c>
      <c r="C10" s="52" t="s">
        <v>210</v>
      </c>
      <c r="D10" s="53"/>
      <c r="E10" s="54">
        <f t="shared" ref="E10:E23" si="0">E9+D10</f>
        <v>73864</v>
      </c>
      <c r="F10" s="166">
        <v>35224.800000000003</v>
      </c>
      <c r="G10" s="55">
        <f t="shared" ref="G10:G23" si="1">G9+F10</f>
        <v>35224.800000000003</v>
      </c>
      <c r="H10" s="55">
        <f t="shared" ref="H10:H23" si="2">H9-F10+D10</f>
        <v>38639.199999999997</v>
      </c>
      <c r="I10" s="167"/>
    </row>
    <row r="11" spans="1:9" x14ac:dyDescent="0.2">
      <c r="A11" s="219" t="s">
        <v>232</v>
      </c>
      <c r="B11" s="220">
        <v>45818</v>
      </c>
      <c r="C11" s="52" t="s">
        <v>233</v>
      </c>
      <c r="D11" s="165"/>
      <c r="E11" s="54">
        <f t="shared" si="0"/>
        <v>73864</v>
      </c>
      <c r="F11" s="166">
        <v>3906.34</v>
      </c>
      <c r="G11" s="55">
        <f t="shared" si="1"/>
        <v>39131.14</v>
      </c>
      <c r="H11" s="55">
        <f t="shared" si="2"/>
        <v>34732.86</v>
      </c>
      <c r="I11" s="216" t="s">
        <v>252</v>
      </c>
    </row>
    <row r="12" spans="1:9" x14ac:dyDescent="0.2">
      <c r="A12" s="50" t="s">
        <v>254</v>
      </c>
      <c r="B12" s="51">
        <v>45890</v>
      </c>
      <c r="C12" s="221" t="s">
        <v>354</v>
      </c>
      <c r="D12" s="222">
        <v>0</v>
      </c>
      <c r="E12" s="223">
        <f t="shared" si="0"/>
        <v>73864</v>
      </c>
      <c r="F12" s="224"/>
      <c r="G12" s="225">
        <f t="shared" si="1"/>
        <v>39131.14</v>
      </c>
      <c r="H12" s="225">
        <f t="shared" si="2"/>
        <v>34732.86</v>
      </c>
      <c r="I12" s="226"/>
    </row>
    <row r="13" spans="1:9" x14ac:dyDescent="0.2">
      <c r="A13" s="50" t="s">
        <v>257</v>
      </c>
      <c r="B13" s="51">
        <v>45908</v>
      </c>
      <c r="C13" s="227" t="s">
        <v>258</v>
      </c>
      <c r="D13" s="54"/>
      <c r="E13" s="54">
        <f t="shared" si="0"/>
        <v>73864</v>
      </c>
      <c r="F13" s="166">
        <v>2200</v>
      </c>
      <c r="G13" s="55">
        <f t="shared" si="1"/>
        <v>41331.14</v>
      </c>
      <c r="H13" s="55">
        <f t="shared" si="2"/>
        <v>32532.86</v>
      </c>
      <c r="I13" s="202"/>
    </row>
    <row r="14" spans="1:9" x14ac:dyDescent="0.2">
      <c r="A14" s="50" t="s">
        <v>261</v>
      </c>
      <c r="B14" s="51">
        <v>45910</v>
      </c>
      <c r="C14" s="52" t="s">
        <v>262</v>
      </c>
      <c r="D14" s="54"/>
      <c r="E14" s="54">
        <f t="shared" si="0"/>
        <v>73864</v>
      </c>
      <c r="F14" s="166">
        <v>2200</v>
      </c>
      <c r="G14" s="55">
        <f t="shared" si="1"/>
        <v>43531.14</v>
      </c>
      <c r="H14" s="55">
        <f t="shared" si="2"/>
        <v>30332.86</v>
      </c>
      <c r="I14" s="202"/>
    </row>
    <row r="15" spans="1:9" x14ac:dyDescent="0.2">
      <c r="A15" s="50" t="s">
        <v>284</v>
      </c>
      <c r="B15" s="51">
        <v>45943</v>
      </c>
      <c r="C15" s="52" t="s">
        <v>285</v>
      </c>
      <c r="D15" s="54"/>
      <c r="E15" s="54">
        <f t="shared" si="0"/>
        <v>73864</v>
      </c>
      <c r="F15" s="166">
        <v>5589.92</v>
      </c>
      <c r="G15" s="55">
        <f t="shared" si="1"/>
        <v>49121.06</v>
      </c>
      <c r="H15" s="55">
        <f t="shared" si="2"/>
        <v>24742.940000000002</v>
      </c>
      <c r="I15" s="202"/>
    </row>
    <row r="16" spans="1:9" x14ac:dyDescent="0.2">
      <c r="A16" s="50" t="s">
        <v>254</v>
      </c>
      <c r="B16" s="51">
        <v>45945</v>
      </c>
      <c r="C16" s="52" t="s">
        <v>106</v>
      </c>
      <c r="D16" s="165">
        <v>6072</v>
      </c>
      <c r="E16" s="54">
        <f t="shared" si="0"/>
        <v>79936</v>
      </c>
      <c r="F16" s="58"/>
      <c r="G16" s="55">
        <f t="shared" si="1"/>
        <v>49121.06</v>
      </c>
      <c r="H16" s="55">
        <f t="shared" si="2"/>
        <v>30814.940000000002</v>
      </c>
      <c r="I16" s="202"/>
    </row>
    <row r="17" spans="1:9" x14ac:dyDescent="0.2">
      <c r="A17" s="50" t="s">
        <v>287</v>
      </c>
      <c r="B17" s="51">
        <v>45971</v>
      </c>
      <c r="C17" s="52" t="s">
        <v>288</v>
      </c>
      <c r="D17" s="54"/>
      <c r="E17" s="54">
        <f t="shared" si="0"/>
        <v>79936</v>
      </c>
      <c r="F17" s="166">
        <v>17933.82</v>
      </c>
      <c r="G17" s="55">
        <f t="shared" si="1"/>
        <v>67054.880000000005</v>
      </c>
      <c r="H17" s="55">
        <f t="shared" si="2"/>
        <v>12881.120000000003</v>
      </c>
      <c r="I17" s="202"/>
    </row>
    <row r="18" spans="1:9" x14ac:dyDescent="0.2">
      <c r="A18" s="50" t="s">
        <v>292</v>
      </c>
      <c r="B18" s="51">
        <v>46006</v>
      </c>
      <c r="C18" s="52" t="s">
        <v>293</v>
      </c>
      <c r="D18" s="54"/>
      <c r="E18" s="54">
        <f t="shared" si="0"/>
        <v>79936</v>
      </c>
      <c r="F18" s="166">
        <v>3281.0439999999999</v>
      </c>
      <c r="G18" s="55">
        <f t="shared" si="1"/>
        <v>70335.923999999999</v>
      </c>
      <c r="H18" s="55">
        <f t="shared" si="2"/>
        <v>9600.0760000000028</v>
      </c>
      <c r="I18" s="202"/>
    </row>
    <row r="19" spans="1:9" x14ac:dyDescent="0.2">
      <c r="A19" s="50" t="s">
        <v>317</v>
      </c>
      <c r="B19" s="51">
        <v>46098</v>
      </c>
      <c r="C19" s="52" t="s">
        <v>318</v>
      </c>
      <c r="D19" s="54"/>
      <c r="E19" s="54">
        <f t="shared" si="0"/>
        <v>79936</v>
      </c>
      <c r="F19" s="166">
        <v>3281.04</v>
      </c>
      <c r="G19" s="55">
        <f t="shared" si="1"/>
        <v>73616.963999999993</v>
      </c>
      <c r="H19" s="55">
        <f t="shared" si="2"/>
        <v>6319.0360000000028</v>
      </c>
      <c r="I19" s="202"/>
    </row>
    <row r="20" spans="1:9" x14ac:dyDescent="0.2">
      <c r="A20" s="219" t="s">
        <v>345</v>
      </c>
      <c r="B20" s="220">
        <v>46210</v>
      </c>
      <c r="C20" s="258" t="s">
        <v>346</v>
      </c>
      <c r="D20" s="259"/>
      <c r="E20" s="259">
        <f t="shared" si="0"/>
        <v>79936</v>
      </c>
      <c r="F20" s="166">
        <v>5357.04</v>
      </c>
      <c r="G20" s="260">
        <f t="shared" si="1"/>
        <v>78974.003999999986</v>
      </c>
      <c r="H20" s="260">
        <f t="shared" si="2"/>
        <v>961.99600000000282</v>
      </c>
      <c r="I20" s="216" t="s">
        <v>352</v>
      </c>
    </row>
    <row r="21" spans="1:9" x14ac:dyDescent="0.2">
      <c r="A21" s="50" t="s">
        <v>358</v>
      </c>
      <c r="B21" s="51">
        <v>46223</v>
      </c>
      <c r="C21" s="52" t="s">
        <v>353</v>
      </c>
      <c r="D21" s="165">
        <v>0</v>
      </c>
      <c r="E21" s="54">
        <f t="shared" si="0"/>
        <v>79936</v>
      </c>
      <c r="F21" s="58"/>
      <c r="G21" s="55">
        <f t="shared" si="1"/>
        <v>78974.003999999986</v>
      </c>
      <c r="H21" s="55">
        <f t="shared" si="2"/>
        <v>961.99600000000282</v>
      </c>
      <c r="I21" s="216"/>
    </row>
    <row r="22" spans="1:9" x14ac:dyDescent="0.2">
      <c r="A22" s="50"/>
      <c r="B22" s="51"/>
      <c r="C22" s="52"/>
      <c r="D22" s="54"/>
      <c r="E22" s="54">
        <f t="shared" si="0"/>
        <v>79936</v>
      </c>
      <c r="F22" s="58"/>
      <c r="G22" s="55">
        <f t="shared" si="1"/>
        <v>78974.003999999986</v>
      </c>
      <c r="H22" s="55">
        <f t="shared" si="2"/>
        <v>961.99600000000282</v>
      </c>
      <c r="I22" s="216"/>
    </row>
    <row r="23" spans="1:9" x14ac:dyDescent="0.2">
      <c r="A23" s="50"/>
      <c r="B23" s="51"/>
      <c r="C23" s="59"/>
      <c r="D23" s="54"/>
      <c r="E23" s="54">
        <f t="shared" si="0"/>
        <v>79936</v>
      </c>
      <c r="F23" s="55"/>
      <c r="G23" s="55">
        <f t="shared" si="1"/>
        <v>78974.003999999986</v>
      </c>
      <c r="H23" s="55">
        <f t="shared" si="2"/>
        <v>961.99600000000282</v>
      </c>
      <c r="I23" s="202"/>
    </row>
    <row r="24" spans="1:9" x14ac:dyDescent="0.2">
      <c r="A24" s="50"/>
      <c r="B24" s="52"/>
      <c r="C24" s="60"/>
      <c r="D24" s="55"/>
      <c r="E24" s="55"/>
      <c r="F24" s="55"/>
      <c r="G24" s="55"/>
      <c r="H24" s="55"/>
      <c r="I24" s="202"/>
    </row>
    <row r="25" spans="1:9" ht="13.5" thickBot="1" x14ac:dyDescent="0.25">
      <c r="A25" s="50"/>
      <c r="B25" s="61"/>
      <c r="C25" s="62" t="s">
        <v>28</v>
      </c>
      <c r="D25" s="63">
        <f>SUM(D9:D24)</f>
        <v>79936</v>
      </c>
      <c r="E25" s="63"/>
      <c r="F25" s="63">
        <f>SUM(F9:F24)</f>
        <v>78974.003999999986</v>
      </c>
      <c r="G25" s="63"/>
      <c r="H25" s="63">
        <f>D25-F25</f>
        <v>961.99600000001374</v>
      </c>
      <c r="I25" s="202"/>
    </row>
    <row r="26" spans="1:9" ht="13.5" thickTop="1" x14ac:dyDescent="0.2">
      <c r="A26" s="50"/>
      <c r="B26" s="52"/>
      <c r="C26" s="60"/>
      <c r="D26" s="55"/>
      <c r="E26" s="55"/>
      <c r="F26" s="55"/>
      <c r="G26" s="55"/>
      <c r="H26" s="55"/>
      <c r="I26" s="202"/>
    </row>
    <row r="27" spans="1:9" x14ac:dyDescent="0.2">
      <c r="A27" s="50"/>
      <c r="B27" s="52"/>
      <c r="C27" s="60"/>
      <c r="D27" s="55"/>
      <c r="E27" s="55"/>
      <c r="F27" s="55"/>
      <c r="G27" s="55"/>
      <c r="H27" s="55"/>
    </row>
    <row r="28" spans="1:9" x14ac:dyDescent="0.2">
      <c r="A28" s="50"/>
      <c r="B28" s="52"/>
      <c r="C28" s="60" t="s">
        <v>188</v>
      </c>
      <c r="D28" s="55">
        <v>11204</v>
      </c>
      <c r="E28" s="55"/>
      <c r="F28" s="55">
        <f>11204</f>
        <v>11204</v>
      </c>
      <c r="G28" s="55"/>
      <c r="H28" s="55">
        <f>D28-F28</f>
        <v>0</v>
      </c>
    </row>
    <row r="29" spans="1:9" x14ac:dyDescent="0.2">
      <c r="A29" s="50"/>
      <c r="B29" s="52"/>
      <c r="C29" s="60" t="s">
        <v>189</v>
      </c>
      <c r="D29" s="55">
        <v>2800</v>
      </c>
      <c r="E29" s="55"/>
      <c r="F29" s="55">
        <f>2660</f>
        <v>2660</v>
      </c>
      <c r="G29" s="55"/>
      <c r="H29" s="55">
        <f>D29-F29</f>
        <v>140</v>
      </c>
    </row>
    <row r="30" spans="1:9" x14ac:dyDescent="0.2">
      <c r="A30" s="50"/>
      <c r="B30" s="52"/>
      <c r="C30" s="60" t="s">
        <v>190</v>
      </c>
      <c r="D30" s="55">
        <v>34020</v>
      </c>
      <c r="E30" s="55"/>
      <c r="F30" s="55">
        <f>24020.8+3906.34+6092.86</f>
        <v>34020</v>
      </c>
      <c r="G30" s="55"/>
      <c r="H30" s="55">
        <f>D30-F30</f>
        <v>0</v>
      </c>
    </row>
    <row r="31" spans="1:9" x14ac:dyDescent="0.2">
      <c r="A31" s="50"/>
      <c r="B31" s="52"/>
      <c r="C31" s="60" t="s">
        <v>191</v>
      </c>
      <c r="D31" s="55">
        <v>4400</v>
      </c>
      <c r="E31" s="55"/>
      <c r="F31" s="55">
        <f>2200+2200</f>
        <v>4400</v>
      </c>
      <c r="G31" s="55"/>
      <c r="H31" s="55">
        <f t="shared" ref="H31:H34" si="3">D31-F31</f>
        <v>0</v>
      </c>
    </row>
    <row r="32" spans="1:9" x14ac:dyDescent="0.2">
      <c r="A32" s="50"/>
      <c r="B32" s="52"/>
      <c r="C32" s="60" t="s">
        <v>211</v>
      </c>
      <c r="D32" s="55">
        <v>5000</v>
      </c>
      <c r="E32" s="55"/>
      <c r="F32" s="55">
        <f>5000</f>
        <v>5000</v>
      </c>
      <c r="G32" s="55"/>
      <c r="H32" s="55">
        <f t="shared" si="3"/>
        <v>0</v>
      </c>
    </row>
    <row r="33" spans="1:8" x14ac:dyDescent="0.2">
      <c r="A33" s="50"/>
      <c r="B33" s="52"/>
      <c r="C33" s="60" t="s">
        <v>192</v>
      </c>
      <c r="D33" s="55">
        <v>16440</v>
      </c>
      <c r="E33" s="55"/>
      <c r="F33" s="55">
        <f>5589.92+768.96+3281.04+3281.04+2697.04</f>
        <v>15618</v>
      </c>
      <c r="G33" s="55"/>
      <c r="H33" s="55">
        <f t="shared" si="3"/>
        <v>822</v>
      </c>
    </row>
    <row r="34" spans="1:8" x14ac:dyDescent="0.2">
      <c r="A34" s="50"/>
      <c r="B34" s="52"/>
      <c r="C34" s="60" t="s">
        <v>106</v>
      </c>
      <c r="D34" s="55">
        <v>6072</v>
      </c>
      <c r="E34" s="55"/>
      <c r="F34" s="55">
        <f>6072</f>
        <v>6072</v>
      </c>
      <c r="G34" s="55"/>
      <c r="H34" s="55">
        <f t="shared" si="3"/>
        <v>0</v>
      </c>
    </row>
    <row r="35" spans="1:8" ht="13.5" thickBot="1" x14ac:dyDescent="0.25">
      <c r="A35" s="50"/>
      <c r="B35" s="52"/>
      <c r="C35" s="79" t="s">
        <v>223</v>
      </c>
      <c r="D35" s="63">
        <f>SUM(D28:D34)</f>
        <v>79936</v>
      </c>
      <c r="E35" s="55"/>
      <c r="F35" s="63">
        <f>SUM(F28:F34)</f>
        <v>78974</v>
      </c>
      <c r="G35" s="55"/>
      <c r="H35" s="63">
        <f>SUM(H28:H34)</f>
        <v>962</v>
      </c>
    </row>
    <row r="36" spans="1:8" ht="13.5" thickTop="1" x14ac:dyDescent="0.2">
      <c r="A36" s="50"/>
      <c r="B36" s="52"/>
      <c r="C36" s="60"/>
      <c r="D36" s="58"/>
      <c r="E36" s="55"/>
      <c r="F36" s="58"/>
      <c r="G36" s="55"/>
      <c r="H36" s="58"/>
    </row>
    <row r="37" spans="1:8" x14ac:dyDescent="0.2">
      <c r="A37" s="50"/>
      <c r="B37" s="52"/>
      <c r="C37" s="60"/>
      <c r="D37" s="55"/>
      <c r="E37" s="55"/>
      <c r="F37" s="55"/>
      <c r="G37" s="55"/>
      <c r="H37" s="55"/>
    </row>
    <row r="38" spans="1:8" x14ac:dyDescent="0.2">
      <c r="A38" s="50"/>
      <c r="B38" s="52"/>
      <c r="C38" s="60"/>
      <c r="D38" s="55"/>
      <c r="E38" s="55"/>
      <c r="F38" s="55"/>
      <c r="G38" s="55"/>
      <c r="H38" s="55"/>
    </row>
    <row r="39" spans="1:8" x14ac:dyDescent="0.2">
      <c r="A39" s="50"/>
      <c r="B39" s="52"/>
      <c r="C39" s="79"/>
      <c r="D39" s="208"/>
      <c r="E39" s="55"/>
      <c r="F39" s="208"/>
      <c r="G39" s="55"/>
      <c r="H39" s="208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79"/>
      <c r="D41" s="208"/>
      <c r="E41" s="50"/>
      <c r="F41" s="208"/>
      <c r="G41" s="64"/>
      <c r="H41" s="208"/>
    </row>
    <row r="42" spans="1:8" x14ac:dyDescent="0.2">
      <c r="A42" s="50"/>
      <c r="B42" s="52"/>
      <c r="C42" s="60"/>
      <c r="D42" s="39"/>
      <c r="E42" s="50"/>
      <c r="F42" s="64"/>
      <c r="G42" s="64"/>
      <c r="H42" s="39"/>
    </row>
    <row r="43" spans="1:8" x14ac:dyDescent="0.2">
      <c r="A43" s="50"/>
      <c r="B43" s="52"/>
      <c r="C43" s="60"/>
      <c r="D43" s="39"/>
      <c r="E43" s="50"/>
      <c r="F43" s="64"/>
      <c r="G43" s="64"/>
      <c r="H43" s="39"/>
    </row>
    <row r="44" spans="1:8" x14ac:dyDescent="0.2">
      <c r="A44" s="50"/>
      <c r="B44" s="52"/>
      <c r="C44" s="60"/>
      <c r="D44" s="39"/>
      <c r="E44" s="50"/>
      <c r="F44" s="64"/>
      <c r="G44" s="64"/>
      <c r="H44" s="39"/>
    </row>
    <row r="45" spans="1:8" x14ac:dyDescent="0.2">
      <c r="A45" s="50"/>
      <c r="B45" s="52"/>
      <c r="C45" s="60"/>
      <c r="D45" s="39"/>
      <c r="E45" s="50"/>
      <c r="F45" s="64"/>
      <c r="G45" s="64"/>
      <c r="H45" s="39"/>
    </row>
    <row r="46" spans="1:8" x14ac:dyDescent="0.2">
      <c r="A46" s="50"/>
      <c r="B46" s="52"/>
      <c r="C46" s="60" t="s">
        <v>5</v>
      </c>
      <c r="D46" s="39"/>
      <c r="E46" s="50"/>
      <c r="F46" s="64"/>
      <c r="G46" s="64"/>
      <c r="H46" s="39"/>
    </row>
    <row r="47" spans="1:8" x14ac:dyDescent="0.2">
      <c r="E47" s="65"/>
    </row>
    <row r="48" spans="1:8" x14ac:dyDescent="0.2">
      <c r="E48" s="65"/>
    </row>
    <row r="49" spans="1:9" x14ac:dyDescent="0.2">
      <c r="E49" s="65"/>
    </row>
    <row r="50" spans="1:9" x14ac:dyDescent="0.2">
      <c r="E50" s="65"/>
    </row>
    <row r="51" spans="1:9" x14ac:dyDescent="0.2">
      <c r="E51" s="65"/>
    </row>
    <row r="52" spans="1:9" x14ac:dyDescent="0.2">
      <c r="E52" s="65"/>
    </row>
    <row r="53" spans="1:9" s="68" customFormat="1" x14ac:dyDescent="0.2">
      <c r="A53" s="65"/>
      <c r="B53" s="66"/>
      <c r="C53" s="67"/>
      <c r="D53" s="56"/>
      <c r="E53" s="65"/>
      <c r="H53" s="56"/>
      <c r="I53" s="56"/>
    </row>
    <row r="54" spans="1:9" s="68" customFormat="1" x14ac:dyDescent="0.2">
      <c r="A54" s="65"/>
      <c r="B54" s="66"/>
      <c r="C54" s="67"/>
      <c r="D54" s="56"/>
      <c r="E54" s="65"/>
      <c r="H54" s="56"/>
      <c r="I54" s="56"/>
    </row>
    <row r="55" spans="1:9" s="68" customFormat="1" x14ac:dyDescent="0.2">
      <c r="A55" s="65"/>
      <c r="B55" s="66"/>
      <c r="C55" s="67"/>
      <c r="D55" s="56"/>
      <c r="E55" s="65"/>
      <c r="H55" s="56"/>
      <c r="I55" s="56"/>
    </row>
    <row r="56" spans="1:9" s="68" customFormat="1" x14ac:dyDescent="0.2">
      <c r="A56" s="65"/>
      <c r="B56" s="66"/>
      <c r="C56" s="67"/>
      <c r="D56" s="56"/>
      <c r="E56" s="65"/>
      <c r="H56" s="56"/>
      <c r="I56" s="56"/>
    </row>
    <row r="57" spans="1:9" s="68" customFormat="1" x14ac:dyDescent="0.2">
      <c r="A57" s="65"/>
      <c r="B57" s="66"/>
      <c r="C57" s="67"/>
      <c r="D57" s="56"/>
      <c r="E57" s="65"/>
      <c r="H57" s="56"/>
      <c r="I57" s="56"/>
    </row>
    <row r="58" spans="1:9" s="68" customFormat="1" x14ac:dyDescent="0.2">
      <c r="A58" s="65"/>
      <c r="B58" s="66"/>
      <c r="C58" s="67"/>
      <c r="D58" s="56"/>
      <c r="E58" s="65"/>
      <c r="H58" s="56"/>
      <c r="I58" s="56"/>
    </row>
    <row r="59" spans="1:9" s="68" customFormat="1" x14ac:dyDescent="0.2">
      <c r="A59" s="65"/>
      <c r="B59" s="66"/>
      <c r="C59" s="67"/>
      <c r="D59" s="56"/>
      <c r="E59" s="65"/>
      <c r="H59" s="56"/>
      <c r="I59" s="56"/>
    </row>
    <row r="60" spans="1:9" s="68" customFormat="1" x14ac:dyDescent="0.2">
      <c r="A60" s="65"/>
      <c r="B60" s="66"/>
      <c r="C60" s="67"/>
      <c r="D60" s="56"/>
      <c r="E60" s="65"/>
      <c r="H60" s="56"/>
      <c r="I60" s="56"/>
    </row>
    <row r="61" spans="1:9" s="68" customFormat="1" x14ac:dyDescent="0.2">
      <c r="A61" s="65"/>
      <c r="B61" s="66"/>
      <c r="C61" s="67"/>
      <c r="D61" s="56"/>
      <c r="E61" s="65"/>
      <c r="H61" s="56"/>
      <c r="I61" s="56"/>
    </row>
    <row r="62" spans="1:9" s="68" customFormat="1" x14ac:dyDescent="0.2">
      <c r="A62" s="65"/>
      <c r="B62" s="66"/>
      <c r="C62" s="67"/>
      <c r="D62" s="56"/>
      <c r="E62" s="65"/>
      <c r="H62" s="56"/>
      <c r="I62" s="56"/>
    </row>
    <row r="63" spans="1:9" s="68" customFormat="1" x14ac:dyDescent="0.2">
      <c r="A63" s="65"/>
      <c r="B63" s="66"/>
      <c r="C63" s="67"/>
      <c r="D63" s="56"/>
      <c r="E63" s="65"/>
      <c r="H63" s="56"/>
      <c r="I63" s="56"/>
    </row>
    <row r="64" spans="1:9" s="68" customFormat="1" x14ac:dyDescent="0.2">
      <c r="A64" s="65"/>
      <c r="B64" s="66"/>
      <c r="C64" s="67"/>
      <c r="D64" s="56"/>
      <c r="E64" s="65"/>
      <c r="H64" s="56"/>
      <c r="I64" s="56"/>
    </row>
    <row r="65" spans="1:9" s="68" customFormat="1" x14ac:dyDescent="0.2">
      <c r="A65" s="65"/>
      <c r="B65" s="66"/>
      <c r="C65" s="67"/>
      <c r="D65" s="56"/>
      <c r="E65" s="65"/>
      <c r="H65" s="56"/>
      <c r="I65" s="56"/>
    </row>
    <row r="66" spans="1:9" s="68" customFormat="1" x14ac:dyDescent="0.2">
      <c r="A66" s="65"/>
      <c r="B66" s="66"/>
      <c r="C66" s="67"/>
      <c r="D66" s="56"/>
      <c r="E66" s="65"/>
      <c r="H66" s="56"/>
      <c r="I66" s="56"/>
    </row>
    <row r="67" spans="1:9" s="68" customFormat="1" x14ac:dyDescent="0.2">
      <c r="A67" s="65"/>
      <c r="B67" s="66"/>
      <c r="C67" s="67"/>
      <c r="D67" s="56"/>
      <c r="E67" s="65"/>
      <c r="H67" s="56"/>
      <c r="I67" s="56"/>
    </row>
    <row r="68" spans="1:9" s="68" customFormat="1" x14ac:dyDescent="0.2">
      <c r="A68" s="65"/>
      <c r="B68" s="66"/>
      <c r="C68" s="67"/>
      <c r="D68" s="56"/>
      <c r="E68" s="65"/>
      <c r="H68" s="56"/>
      <c r="I68" s="56"/>
    </row>
    <row r="69" spans="1:9" s="68" customFormat="1" x14ac:dyDescent="0.2">
      <c r="A69" s="65"/>
      <c r="B69" s="66"/>
      <c r="C69" s="67"/>
      <c r="D69" s="56"/>
      <c r="E69" s="65"/>
      <c r="H69" s="56"/>
      <c r="I69" s="56"/>
    </row>
    <row r="70" spans="1:9" s="68" customFormat="1" x14ac:dyDescent="0.2">
      <c r="A70" s="65"/>
      <c r="B70" s="66"/>
      <c r="C70" s="67"/>
      <c r="D70" s="56"/>
      <c r="E70" s="65"/>
      <c r="H70" s="56"/>
      <c r="I70" s="56"/>
    </row>
    <row r="71" spans="1:9" s="68" customFormat="1" x14ac:dyDescent="0.2">
      <c r="A71" s="65"/>
      <c r="B71" s="66"/>
      <c r="C71" s="67"/>
      <c r="D71" s="56"/>
      <c r="E71" s="65"/>
      <c r="H71" s="56"/>
      <c r="I71" s="56"/>
    </row>
    <row r="72" spans="1:9" s="68" customFormat="1" x14ac:dyDescent="0.2">
      <c r="A72" s="65"/>
      <c r="B72" s="66"/>
      <c r="C72" s="67"/>
      <c r="D72" s="56"/>
      <c r="E72" s="65"/>
      <c r="H72" s="56"/>
      <c r="I72" s="56"/>
    </row>
    <row r="73" spans="1:9" s="68" customFormat="1" x14ac:dyDescent="0.2">
      <c r="A73" s="65"/>
      <c r="B73" s="66"/>
      <c r="C73" s="67"/>
      <c r="D73" s="56"/>
      <c r="E73" s="65"/>
      <c r="H73" s="56"/>
      <c r="I73" s="56"/>
    </row>
    <row r="74" spans="1:9" s="68" customFormat="1" x14ac:dyDescent="0.2">
      <c r="A74" s="65"/>
      <c r="B74" s="66"/>
      <c r="C74" s="67"/>
      <c r="D74" s="56"/>
      <c r="E74" s="65"/>
      <c r="H74" s="56"/>
      <c r="I74" s="56"/>
    </row>
    <row r="75" spans="1:9" s="68" customFormat="1" x14ac:dyDescent="0.2">
      <c r="A75" s="65"/>
      <c r="B75" s="66"/>
      <c r="C75" s="67"/>
      <c r="D75" s="56"/>
      <c r="E75" s="65"/>
      <c r="H75" s="56"/>
      <c r="I75" s="56"/>
    </row>
    <row r="76" spans="1:9" s="68" customFormat="1" x14ac:dyDescent="0.2">
      <c r="A76" s="65"/>
      <c r="B76" s="66"/>
      <c r="C76" s="67"/>
      <c r="D76" s="56"/>
      <c r="E76" s="65"/>
      <c r="H76" s="56"/>
      <c r="I76" s="56"/>
    </row>
    <row r="77" spans="1:9" s="68" customFormat="1" x14ac:dyDescent="0.2">
      <c r="A77" s="65"/>
      <c r="B77" s="66"/>
      <c r="C77" s="67"/>
      <c r="D77" s="56"/>
      <c r="E77" s="65"/>
      <c r="H77" s="56"/>
      <c r="I77" s="56"/>
    </row>
    <row r="78" spans="1:9" s="68" customFormat="1" x14ac:dyDescent="0.2">
      <c r="A78" s="65"/>
      <c r="B78" s="66"/>
      <c r="C78" s="67"/>
      <c r="D78" s="56"/>
      <c r="E78" s="65"/>
      <c r="H78" s="56"/>
      <c r="I78" s="56"/>
    </row>
    <row r="79" spans="1:9" s="68" customFormat="1" x14ac:dyDescent="0.2">
      <c r="A79" s="65"/>
      <c r="B79" s="66"/>
      <c r="C79" s="67"/>
      <c r="D79" s="56"/>
      <c r="E79" s="65"/>
      <c r="H79" s="56"/>
      <c r="I79" s="56"/>
    </row>
    <row r="80" spans="1:9" s="68" customFormat="1" x14ac:dyDescent="0.2">
      <c r="A80" s="65"/>
      <c r="B80" s="66"/>
      <c r="C80" s="67"/>
      <c r="D80" s="56"/>
      <c r="E80" s="65"/>
      <c r="H80" s="56"/>
      <c r="I80" s="56"/>
    </row>
    <row r="81" spans="1:9" s="68" customFormat="1" x14ac:dyDescent="0.2">
      <c r="A81" s="65"/>
      <c r="B81" s="66"/>
      <c r="C81" s="67"/>
      <c r="D81" s="56"/>
      <c r="E81" s="65"/>
      <c r="H81" s="56"/>
      <c r="I81" s="56"/>
    </row>
    <row r="82" spans="1:9" s="68" customFormat="1" x14ac:dyDescent="0.2">
      <c r="A82" s="65"/>
      <c r="B82" s="66"/>
      <c r="C82" s="67"/>
      <c r="D82" s="56"/>
      <c r="E82" s="65"/>
      <c r="H82" s="56"/>
      <c r="I82" s="56"/>
    </row>
    <row r="83" spans="1:9" s="68" customFormat="1" x14ac:dyDescent="0.2">
      <c r="A83" s="65"/>
      <c r="B83" s="66"/>
      <c r="C83" s="67"/>
      <c r="D83" s="56"/>
      <c r="E83" s="65"/>
      <c r="H83" s="56"/>
      <c r="I83" s="56"/>
    </row>
    <row r="84" spans="1:9" s="68" customFormat="1" x14ac:dyDescent="0.2">
      <c r="A84" s="65"/>
      <c r="B84" s="66"/>
      <c r="C84" s="67"/>
      <c r="D84" s="56"/>
      <c r="E84" s="65"/>
      <c r="H84" s="56"/>
      <c r="I84" s="56"/>
    </row>
    <row r="85" spans="1:9" s="68" customFormat="1" x14ac:dyDescent="0.2">
      <c r="A85" s="65"/>
      <c r="B85" s="66"/>
      <c r="C85" s="67"/>
      <c r="D85" s="56"/>
      <c r="E85" s="65"/>
      <c r="H85" s="56"/>
      <c r="I85" s="56"/>
    </row>
    <row r="86" spans="1:9" s="68" customFormat="1" x14ac:dyDescent="0.2">
      <c r="A86" s="65"/>
      <c r="B86" s="66"/>
      <c r="C86" s="67"/>
      <c r="D86" s="56"/>
      <c r="E86" s="65"/>
      <c r="H86" s="56"/>
      <c r="I86" s="56"/>
    </row>
    <row r="87" spans="1:9" s="68" customFormat="1" x14ac:dyDescent="0.2">
      <c r="A87" s="65"/>
      <c r="B87" s="66"/>
      <c r="C87" s="67"/>
      <c r="D87" s="56"/>
      <c r="E87" s="65"/>
      <c r="H87" s="56"/>
      <c r="I87" s="56"/>
    </row>
    <row r="88" spans="1:9" s="68" customFormat="1" x14ac:dyDescent="0.2">
      <c r="A88" s="65"/>
      <c r="B88" s="66"/>
      <c r="C88" s="67"/>
      <c r="D88" s="56"/>
      <c r="E88" s="65"/>
      <c r="H88" s="56"/>
      <c r="I88" s="56"/>
    </row>
    <row r="89" spans="1:9" s="68" customFormat="1" x14ac:dyDescent="0.2">
      <c r="A89" s="65"/>
      <c r="B89" s="66"/>
      <c r="C89" s="67"/>
      <c r="D89" s="56"/>
      <c r="E89" s="65"/>
      <c r="H89" s="56"/>
      <c r="I89" s="56"/>
    </row>
    <row r="90" spans="1:9" s="68" customFormat="1" x14ac:dyDescent="0.2">
      <c r="A90" s="65"/>
      <c r="B90" s="66"/>
      <c r="C90" s="67"/>
      <c r="D90" s="56"/>
      <c r="E90" s="65"/>
      <c r="H90" s="56"/>
      <c r="I90" s="56"/>
    </row>
    <row r="91" spans="1:9" s="68" customFormat="1" x14ac:dyDescent="0.2">
      <c r="A91" s="65"/>
      <c r="B91" s="66"/>
      <c r="C91" s="67"/>
      <c r="D91" s="56"/>
      <c r="E91" s="65"/>
      <c r="H91" s="56"/>
      <c r="I91" s="56"/>
    </row>
    <row r="92" spans="1:9" s="68" customFormat="1" x14ac:dyDescent="0.2">
      <c r="A92" s="65"/>
      <c r="B92" s="66"/>
      <c r="C92" s="67"/>
      <c r="D92" s="56"/>
      <c r="E92" s="65"/>
      <c r="H92" s="56"/>
      <c r="I92" s="56"/>
    </row>
    <row r="93" spans="1:9" s="68" customFormat="1" x14ac:dyDescent="0.2">
      <c r="A93" s="65"/>
      <c r="B93" s="66"/>
      <c r="C93" s="67"/>
      <c r="D93" s="56"/>
      <c r="E93" s="65"/>
      <c r="H93" s="56"/>
      <c r="I93" s="56"/>
    </row>
    <row r="94" spans="1:9" s="68" customFormat="1" x14ac:dyDescent="0.2">
      <c r="A94" s="65"/>
      <c r="B94" s="66"/>
      <c r="C94" s="67"/>
      <c r="D94" s="56"/>
      <c r="E94" s="65"/>
      <c r="H94" s="56"/>
      <c r="I94" s="56"/>
    </row>
    <row r="95" spans="1:9" s="68" customFormat="1" x14ac:dyDescent="0.2">
      <c r="A95" s="65"/>
      <c r="B95" s="66"/>
      <c r="C95" s="67"/>
      <c r="D95" s="56"/>
      <c r="E95" s="65"/>
      <c r="H95" s="56"/>
      <c r="I95" s="56"/>
    </row>
    <row r="96" spans="1:9" s="68" customFormat="1" x14ac:dyDescent="0.2">
      <c r="A96" s="65"/>
      <c r="B96" s="66"/>
      <c r="C96" s="67"/>
      <c r="D96" s="56"/>
      <c r="E96" s="65"/>
      <c r="H96" s="56"/>
      <c r="I96" s="56"/>
    </row>
    <row r="97" spans="1:9" s="68" customFormat="1" x14ac:dyDescent="0.2">
      <c r="A97" s="65"/>
      <c r="B97" s="66"/>
      <c r="C97" s="67"/>
      <c r="D97" s="56"/>
      <c r="E97" s="65"/>
      <c r="H97" s="56"/>
      <c r="I97" s="56"/>
    </row>
    <row r="98" spans="1:9" s="68" customFormat="1" x14ac:dyDescent="0.2">
      <c r="A98" s="65"/>
      <c r="B98" s="66"/>
      <c r="C98" s="67"/>
      <c r="D98" s="56"/>
      <c r="E98" s="65"/>
      <c r="H98" s="56"/>
      <c r="I98" s="56"/>
    </row>
    <row r="99" spans="1:9" s="68" customFormat="1" x14ac:dyDescent="0.2">
      <c r="A99" s="65"/>
      <c r="B99" s="66"/>
      <c r="C99" s="67"/>
      <c r="D99" s="56"/>
      <c r="E99" s="65"/>
      <c r="H99" s="56"/>
      <c r="I99" s="56"/>
    </row>
    <row r="100" spans="1:9" s="68" customFormat="1" x14ac:dyDescent="0.2">
      <c r="A100" s="65"/>
      <c r="B100" s="66"/>
      <c r="C100" s="67"/>
      <c r="D100" s="56"/>
      <c r="E100" s="65"/>
      <c r="H100" s="56"/>
      <c r="I100" s="56"/>
    </row>
    <row r="101" spans="1:9" s="68" customFormat="1" x14ac:dyDescent="0.2">
      <c r="A101" s="65"/>
      <c r="B101" s="66"/>
      <c r="C101" s="67"/>
      <c r="D101" s="56"/>
      <c r="E101" s="65"/>
      <c r="H101" s="56"/>
      <c r="I101" s="56"/>
    </row>
    <row r="102" spans="1:9" s="68" customFormat="1" x14ac:dyDescent="0.2">
      <c r="A102" s="65"/>
      <c r="B102" s="66"/>
      <c r="C102" s="67"/>
      <c r="D102" s="56"/>
      <c r="E102" s="65"/>
      <c r="H102" s="56"/>
      <c r="I102" s="56"/>
    </row>
    <row r="103" spans="1:9" s="68" customFormat="1" x14ac:dyDescent="0.2">
      <c r="A103" s="65"/>
      <c r="B103" s="66"/>
      <c r="C103" s="67"/>
      <c r="D103" s="56"/>
      <c r="E103" s="65"/>
      <c r="H103" s="56"/>
      <c r="I103" s="56"/>
    </row>
    <row r="104" spans="1:9" s="68" customFormat="1" x14ac:dyDescent="0.2">
      <c r="A104" s="65"/>
      <c r="B104" s="66"/>
      <c r="C104" s="67"/>
      <c r="D104" s="56"/>
      <c r="E104" s="65"/>
      <c r="H104" s="56"/>
      <c r="I104" s="56"/>
    </row>
    <row r="105" spans="1:9" s="68" customFormat="1" x14ac:dyDescent="0.2">
      <c r="A105" s="65"/>
      <c r="B105" s="66"/>
      <c r="C105" s="67"/>
      <c r="D105" s="56"/>
      <c r="E105" s="65"/>
      <c r="H105" s="56"/>
      <c r="I105" s="56"/>
    </row>
    <row r="106" spans="1:9" s="68" customFormat="1" x14ac:dyDescent="0.2">
      <c r="A106" s="65"/>
      <c r="B106" s="66"/>
      <c r="C106" s="67"/>
      <c r="D106" s="56"/>
      <c r="E106" s="65"/>
      <c r="H106" s="56"/>
      <c r="I106" s="56"/>
    </row>
    <row r="107" spans="1:9" s="68" customFormat="1" x14ac:dyDescent="0.2">
      <c r="A107" s="65"/>
      <c r="B107" s="66"/>
      <c r="C107" s="67"/>
      <c r="D107" s="56"/>
      <c r="E107" s="65"/>
      <c r="H107" s="56"/>
      <c r="I107" s="56"/>
    </row>
    <row r="108" spans="1:9" s="68" customFormat="1" x14ac:dyDescent="0.2">
      <c r="A108" s="65"/>
      <c r="B108" s="66"/>
      <c r="C108" s="67"/>
      <c r="D108" s="56"/>
      <c r="E108" s="65"/>
      <c r="H108" s="56"/>
      <c r="I108" s="56"/>
    </row>
    <row r="109" spans="1:9" s="68" customFormat="1" x14ac:dyDescent="0.2">
      <c r="A109" s="65"/>
      <c r="B109" s="66"/>
      <c r="C109" s="67"/>
      <c r="D109" s="56"/>
      <c r="E109" s="65"/>
      <c r="H109" s="56"/>
      <c r="I109" s="56"/>
    </row>
    <row r="110" spans="1:9" s="68" customFormat="1" x14ac:dyDescent="0.2">
      <c r="A110" s="65"/>
      <c r="B110" s="66"/>
      <c r="C110" s="67"/>
      <c r="D110" s="56"/>
      <c r="E110" s="65"/>
      <c r="H110" s="56"/>
      <c r="I110" s="56"/>
    </row>
    <row r="111" spans="1:9" s="68" customFormat="1" x14ac:dyDescent="0.2">
      <c r="A111" s="65"/>
      <c r="B111" s="66"/>
      <c r="C111" s="67"/>
      <c r="D111" s="56"/>
      <c r="E111" s="65"/>
      <c r="H111" s="56"/>
      <c r="I111" s="56"/>
    </row>
    <row r="112" spans="1:9" s="68" customFormat="1" x14ac:dyDescent="0.2">
      <c r="A112" s="65"/>
      <c r="B112" s="66"/>
      <c r="C112" s="67"/>
      <c r="D112" s="56"/>
      <c r="E112" s="65"/>
      <c r="H112" s="56"/>
      <c r="I112" s="56"/>
    </row>
    <row r="113" spans="1:9" s="68" customFormat="1" x14ac:dyDescent="0.2">
      <c r="A113" s="65"/>
      <c r="B113" s="66"/>
      <c r="C113" s="67"/>
      <c r="D113" s="56"/>
      <c r="E113" s="65"/>
      <c r="H113" s="56"/>
      <c r="I113" s="56"/>
    </row>
    <row r="114" spans="1:9" s="68" customFormat="1" x14ac:dyDescent="0.2">
      <c r="A114" s="65"/>
      <c r="B114" s="66"/>
      <c r="C114" s="67"/>
      <c r="D114" s="56"/>
      <c r="E114" s="65"/>
      <c r="H114" s="56"/>
      <c r="I114" s="56"/>
    </row>
    <row r="115" spans="1:9" s="68" customFormat="1" x14ac:dyDescent="0.2">
      <c r="A115" s="65"/>
      <c r="B115" s="66"/>
      <c r="C115" s="67"/>
      <c r="D115" s="56"/>
      <c r="E115" s="65"/>
      <c r="H115" s="56"/>
      <c r="I115" s="56"/>
    </row>
    <row r="116" spans="1:9" s="68" customFormat="1" x14ac:dyDescent="0.2">
      <c r="A116" s="65"/>
      <c r="B116" s="66"/>
      <c r="C116" s="67"/>
      <c r="D116" s="56"/>
      <c r="E116" s="65"/>
      <c r="H116" s="56"/>
      <c r="I116" s="56"/>
    </row>
    <row r="117" spans="1:9" s="68" customFormat="1" x14ac:dyDescent="0.2">
      <c r="A117" s="65"/>
      <c r="B117" s="66"/>
      <c r="C117" s="67"/>
      <c r="D117" s="56"/>
      <c r="E117" s="65"/>
      <c r="H117" s="56"/>
      <c r="I117" s="56"/>
    </row>
    <row r="118" spans="1:9" s="68" customFormat="1" x14ac:dyDescent="0.2">
      <c r="A118" s="65"/>
      <c r="B118" s="66"/>
      <c r="C118" s="67"/>
      <c r="D118" s="56"/>
      <c r="E118" s="65"/>
      <c r="H118" s="56"/>
      <c r="I118" s="56"/>
    </row>
    <row r="119" spans="1:9" s="68" customFormat="1" x14ac:dyDescent="0.2">
      <c r="A119" s="65"/>
      <c r="B119" s="66"/>
      <c r="C119" s="67"/>
      <c r="D119" s="56"/>
      <c r="E119" s="65"/>
      <c r="H119" s="56"/>
      <c r="I119" s="56"/>
    </row>
    <row r="120" spans="1:9" s="68" customFormat="1" x14ac:dyDescent="0.2">
      <c r="A120" s="65"/>
      <c r="B120" s="66"/>
      <c r="C120" s="67"/>
      <c r="D120" s="56"/>
      <c r="E120" s="65"/>
      <c r="H120" s="56"/>
      <c r="I120" s="56"/>
    </row>
    <row r="121" spans="1:9" s="68" customFormat="1" x14ac:dyDescent="0.2">
      <c r="A121" s="65"/>
      <c r="B121" s="66"/>
      <c r="C121" s="67"/>
      <c r="D121" s="56"/>
      <c r="E121" s="65"/>
      <c r="H121" s="56"/>
      <c r="I121" s="56"/>
    </row>
    <row r="122" spans="1:9" s="68" customFormat="1" x14ac:dyDescent="0.2">
      <c r="A122" s="65"/>
      <c r="B122" s="66"/>
      <c r="C122" s="67"/>
      <c r="D122" s="56"/>
      <c r="E122" s="65"/>
      <c r="H122" s="56"/>
      <c r="I122" s="56"/>
    </row>
    <row r="123" spans="1:9" s="68" customFormat="1" x14ac:dyDescent="0.2">
      <c r="A123" s="65"/>
      <c r="B123" s="66"/>
      <c r="C123" s="67"/>
      <c r="D123" s="56"/>
      <c r="E123" s="65"/>
      <c r="H123" s="56"/>
      <c r="I123" s="56"/>
    </row>
    <row r="124" spans="1:9" s="68" customFormat="1" x14ac:dyDescent="0.2">
      <c r="A124" s="65"/>
      <c r="B124" s="66"/>
      <c r="C124" s="67"/>
      <c r="D124" s="56"/>
      <c r="E124" s="65"/>
      <c r="H124" s="56"/>
      <c r="I124" s="56"/>
    </row>
    <row r="125" spans="1:9" s="68" customFormat="1" x14ac:dyDescent="0.2">
      <c r="A125" s="65"/>
      <c r="B125" s="66"/>
      <c r="C125" s="67"/>
      <c r="D125" s="56"/>
      <c r="E125" s="65"/>
      <c r="H125" s="56"/>
      <c r="I125" s="56"/>
    </row>
    <row r="126" spans="1:9" s="68" customFormat="1" x14ac:dyDescent="0.2">
      <c r="A126" s="65"/>
      <c r="B126" s="66"/>
      <c r="C126" s="67"/>
      <c r="D126" s="56"/>
      <c r="E126" s="65"/>
      <c r="H126" s="56"/>
      <c r="I126" s="56"/>
    </row>
    <row r="127" spans="1:9" s="68" customFormat="1" x14ac:dyDescent="0.2">
      <c r="A127" s="65"/>
      <c r="B127" s="66"/>
      <c r="C127" s="67"/>
      <c r="D127" s="56"/>
      <c r="E127" s="65"/>
      <c r="H127" s="56"/>
      <c r="I127" s="56"/>
    </row>
    <row r="128" spans="1:9" s="68" customFormat="1" x14ac:dyDescent="0.2">
      <c r="A128" s="65"/>
      <c r="B128" s="66"/>
      <c r="C128" s="67"/>
      <c r="D128" s="56"/>
      <c r="E128" s="65"/>
      <c r="H128" s="56"/>
      <c r="I128" s="56"/>
    </row>
    <row r="129" spans="1:9" s="68" customFormat="1" x14ac:dyDescent="0.2">
      <c r="A129" s="65"/>
      <c r="B129" s="66"/>
      <c r="C129" s="67"/>
      <c r="D129" s="56"/>
      <c r="E129" s="65"/>
      <c r="H129" s="56"/>
      <c r="I129" s="56"/>
    </row>
    <row r="130" spans="1:9" s="68" customFormat="1" x14ac:dyDescent="0.2">
      <c r="A130" s="65"/>
      <c r="B130" s="66"/>
      <c r="C130" s="67"/>
      <c r="D130" s="56"/>
      <c r="E130" s="65"/>
      <c r="H130" s="56"/>
      <c r="I130" s="56"/>
    </row>
    <row r="131" spans="1:9" s="68" customFormat="1" x14ac:dyDescent="0.2">
      <c r="A131" s="65"/>
      <c r="B131" s="66"/>
      <c r="C131" s="67"/>
      <c r="D131" s="56"/>
      <c r="E131" s="65"/>
      <c r="H131" s="56"/>
      <c r="I131" s="56"/>
    </row>
    <row r="132" spans="1:9" s="68" customFormat="1" x14ac:dyDescent="0.2">
      <c r="A132" s="65"/>
      <c r="B132" s="66"/>
      <c r="C132" s="67"/>
      <c r="D132" s="56"/>
      <c r="E132" s="65"/>
      <c r="H132" s="56"/>
      <c r="I132" s="56"/>
    </row>
    <row r="133" spans="1:9" s="68" customFormat="1" x14ac:dyDescent="0.2">
      <c r="A133" s="65"/>
      <c r="B133" s="66"/>
      <c r="C133" s="67"/>
      <c r="D133" s="56"/>
      <c r="E133" s="65"/>
      <c r="H133" s="56"/>
      <c r="I133" s="56"/>
    </row>
    <row r="134" spans="1:9" s="68" customFormat="1" x14ac:dyDescent="0.2">
      <c r="A134" s="65"/>
      <c r="B134" s="66"/>
      <c r="C134" s="67"/>
      <c r="D134" s="56"/>
      <c r="E134" s="65"/>
      <c r="H134" s="56"/>
      <c r="I134" s="56"/>
    </row>
    <row r="135" spans="1:9" s="68" customFormat="1" x14ac:dyDescent="0.2">
      <c r="A135" s="65"/>
      <c r="B135" s="66"/>
      <c r="C135" s="67"/>
      <c r="D135" s="56"/>
      <c r="E135" s="65"/>
      <c r="H135" s="56"/>
      <c r="I135" s="56"/>
    </row>
    <row r="136" spans="1:9" s="68" customFormat="1" x14ac:dyDescent="0.2">
      <c r="A136" s="65"/>
      <c r="B136" s="66"/>
      <c r="C136" s="67"/>
      <c r="D136" s="56"/>
      <c r="E136" s="65"/>
      <c r="H136" s="56"/>
      <c r="I136" s="56"/>
    </row>
    <row r="137" spans="1:9" s="68" customFormat="1" x14ac:dyDescent="0.2">
      <c r="A137" s="65"/>
      <c r="B137" s="66"/>
      <c r="C137" s="67"/>
      <c r="D137" s="56"/>
      <c r="E137" s="65"/>
      <c r="H137" s="56"/>
      <c r="I137" s="56"/>
    </row>
    <row r="138" spans="1:9" s="68" customFormat="1" x14ac:dyDescent="0.2">
      <c r="A138" s="65"/>
      <c r="B138" s="66"/>
      <c r="C138" s="67"/>
      <c r="D138" s="56"/>
      <c r="E138" s="65"/>
      <c r="H138" s="56"/>
      <c r="I138" s="56"/>
    </row>
    <row r="139" spans="1:9" s="68" customFormat="1" x14ac:dyDescent="0.2">
      <c r="A139" s="65"/>
      <c r="B139" s="66"/>
      <c r="C139" s="67"/>
      <c r="D139" s="56"/>
      <c r="E139" s="65"/>
      <c r="H139" s="56"/>
      <c r="I139" s="56"/>
    </row>
    <row r="140" spans="1:9" s="68" customFormat="1" x14ac:dyDescent="0.2">
      <c r="A140" s="65"/>
      <c r="B140" s="66"/>
      <c r="C140" s="67"/>
      <c r="D140" s="56"/>
      <c r="E140" s="65"/>
      <c r="H140" s="56"/>
      <c r="I140" s="56"/>
    </row>
    <row r="141" spans="1:9" s="68" customFormat="1" x14ac:dyDescent="0.2">
      <c r="A141" s="65"/>
      <c r="B141" s="66"/>
      <c r="C141" s="67"/>
      <c r="D141" s="56"/>
      <c r="E141" s="65"/>
      <c r="H141" s="56"/>
      <c r="I141" s="56"/>
    </row>
    <row r="142" spans="1:9" s="68" customFormat="1" x14ac:dyDescent="0.2">
      <c r="A142" s="65"/>
      <c r="B142" s="66"/>
      <c r="C142" s="67"/>
      <c r="D142" s="56"/>
      <c r="E142" s="65"/>
      <c r="H142" s="56"/>
      <c r="I142" s="56"/>
    </row>
    <row r="143" spans="1:9" s="68" customFormat="1" x14ac:dyDescent="0.2">
      <c r="A143" s="65"/>
      <c r="B143" s="66"/>
      <c r="C143" s="67"/>
      <c r="D143" s="56"/>
      <c r="E143" s="65"/>
      <c r="H143" s="56"/>
      <c r="I143" s="56"/>
    </row>
    <row r="144" spans="1:9" s="68" customFormat="1" x14ac:dyDescent="0.2">
      <c r="A144" s="65"/>
      <c r="B144" s="66"/>
      <c r="C144" s="67"/>
      <c r="D144" s="56"/>
      <c r="E144" s="65"/>
      <c r="H144" s="56"/>
      <c r="I144" s="56"/>
    </row>
    <row r="145" spans="1:9" s="68" customFormat="1" x14ac:dyDescent="0.2">
      <c r="A145" s="65"/>
      <c r="B145" s="66"/>
      <c r="C145" s="67"/>
      <c r="D145" s="56"/>
      <c r="E145" s="65"/>
      <c r="H145" s="56"/>
      <c r="I145" s="56"/>
    </row>
    <row r="146" spans="1:9" s="68" customFormat="1" x14ac:dyDescent="0.2">
      <c r="A146" s="65"/>
      <c r="B146" s="66"/>
      <c r="C146" s="67"/>
      <c r="D146" s="56"/>
      <c r="E146" s="65"/>
      <c r="H146" s="56"/>
      <c r="I146" s="56"/>
    </row>
    <row r="147" spans="1:9" s="68" customFormat="1" x14ac:dyDescent="0.2">
      <c r="A147" s="65"/>
      <c r="B147" s="66"/>
      <c r="C147" s="67"/>
      <c r="D147" s="56"/>
      <c r="E147" s="65"/>
      <c r="H147" s="56"/>
      <c r="I147" s="56"/>
    </row>
    <row r="148" spans="1:9" s="68" customFormat="1" x14ac:dyDescent="0.2">
      <c r="A148" s="65"/>
      <c r="B148" s="66"/>
      <c r="C148" s="67"/>
      <c r="D148" s="56"/>
      <c r="E148" s="65"/>
      <c r="H148" s="56"/>
      <c r="I148" s="56"/>
    </row>
    <row r="149" spans="1:9" s="68" customFormat="1" x14ac:dyDescent="0.2">
      <c r="A149" s="65"/>
      <c r="B149" s="66"/>
      <c r="C149" s="67"/>
      <c r="D149" s="56"/>
      <c r="E149" s="65"/>
      <c r="H149" s="56"/>
      <c r="I149" s="56"/>
    </row>
    <row r="150" spans="1:9" s="68" customFormat="1" x14ac:dyDescent="0.2">
      <c r="A150" s="65"/>
      <c r="B150" s="66"/>
      <c r="C150" s="67"/>
      <c r="D150" s="56"/>
      <c r="E150" s="65"/>
      <c r="H150" s="56"/>
      <c r="I150" s="56"/>
    </row>
    <row r="151" spans="1:9" s="68" customFormat="1" x14ac:dyDescent="0.2">
      <c r="A151" s="65"/>
      <c r="B151" s="66"/>
      <c r="C151" s="67"/>
      <c r="D151" s="56"/>
      <c r="E151" s="65"/>
      <c r="H151" s="56"/>
      <c r="I151" s="56"/>
    </row>
    <row r="152" spans="1:9" s="68" customFormat="1" x14ac:dyDescent="0.2">
      <c r="A152" s="65"/>
      <c r="B152" s="66"/>
      <c r="C152" s="67"/>
      <c r="D152" s="56"/>
      <c r="E152" s="65"/>
      <c r="H152" s="56"/>
      <c r="I152" s="56"/>
    </row>
    <row r="153" spans="1:9" s="68" customFormat="1" x14ac:dyDescent="0.2">
      <c r="A153" s="65"/>
      <c r="B153" s="66"/>
      <c r="C153" s="67"/>
      <c r="D153" s="56"/>
      <c r="E153" s="65"/>
      <c r="H153" s="56"/>
      <c r="I153" s="56"/>
    </row>
    <row r="154" spans="1:9" s="68" customFormat="1" x14ac:dyDescent="0.2">
      <c r="A154" s="65"/>
      <c r="B154" s="66"/>
      <c r="C154" s="67"/>
      <c r="D154" s="56"/>
      <c r="E154" s="65"/>
      <c r="H154" s="56"/>
      <c r="I154" s="56"/>
    </row>
    <row r="155" spans="1:9" s="68" customFormat="1" x14ac:dyDescent="0.2">
      <c r="A155" s="65"/>
      <c r="B155" s="66"/>
      <c r="C155" s="67"/>
      <c r="D155" s="56"/>
      <c r="E155" s="65"/>
      <c r="H155" s="56"/>
      <c r="I155" s="56"/>
    </row>
    <row r="156" spans="1:9" s="68" customFormat="1" x14ac:dyDescent="0.2">
      <c r="A156" s="65"/>
      <c r="B156" s="66"/>
      <c r="C156" s="67"/>
      <c r="D156" s="56"/>
      <c r="E156" s="65"/>
      <c r="H156" s="56"/>
      <c r="I156" s="56"/>
    </row>
    <row r="157" spans="1:9" s="68" customFormat="1" x14ac:dyDescent="0.2">
      <c r="A157" s="65"/>
      <c r="B157" s="66"/>
      <c r="C157" s="67"/>
      <c r="D157" s="56"/>
      <c r="E157" s="65"/>
      <c r="H157" s="56"/>
      <c r="I157" s="56"/>
    </row>
    <row r="158" spans="1:9" s="68" customFormat="1" x14ac:dyDescent="0.2">
      <c r="A158" s="65"/>
      <c r="B158" s="66"/>
      <c r="C158" s="67"/>
      <c r="D158" s="56"/>
      <c r="E158" s="65"/>
      <c r="H158" s="56"/>
      <c r="I158" s="56"/>
    </row>
    <row r="159" spans="1:9" s="68" customFormat="1" x14ac:dyDescent="0.2">
      <c r="A159" s="65"/>
      <c r="B159" s="66"/>
      <c r="C159" s="67"/>
      <c r="D159" s="56"/>
      <c r="E159" s="65"/>
      <c r="H159" s="56"/>
      <c r="I159" s="56"/>
    </row>
    <row r="160" spans="1:9" s="68" customFormat="1" x14ac:dyDescent="0.2">
      <c r="A160" s="65"/>
      <c r="B160" s="66"/>
      <c r="C160" s="67"/>
      <c r="D160" s="56"/>
      <c r="E160" s="65"/>
      <c r="H160" s="56"/>
      <c r="I160" s="56"/>
    </row>
    <row r="161" spans="1:9" s="68" customFormat="1" x14ac:dyDescent="0.2">
      <c r="A161" s="65"/>
      <c r="B161" s="66"/>
      <c r="C161" s="67"/>
      <c r="D161" s="56"/>
      <c r="E161" s="65"/>
      <c r="H161" s="56"/>
      <c r="I161" s="56"/>
    </row>
    <row r="162" spans="1:9" s="68" customFormat="1" x14ac:dyDescent="0.2">
      <c r="A162" s="65"/>
      <c r="B162" s="66"/>
      <c r="C162" s="67"/>
      <c r="D162" s="56"/>
      <c r="E162" s="65"/>
      <c r="H162" s="56"/>
      <c r="I162" s="56"/>
    </row>
    <row r="163" spans="1:9" s="68" customFormat="1" x14ac:dyDescent="0.2">
      <c r="A163" s="65"/>
      <c r="B163" s="66"/>
      <c r="C163" s="67"/>
      <c r="D163" s="56"/>
      <c r="E163" s="65"/>
      <c r="H163" s="56"/>
      <c r="I163" s="56"/>
    </row>
    <row r="164" spans="1:9" s="68" customFormat="1" x14ac:dyDescent="0.2">
      <c r="A164" s="65"/>
      <c r="B164" s="66"/>
      <c r="C164" s="67"/>
      <c r="D164" s="56"/>
      <c r="E164" s="65"/>
      <c r="H164" s="56"/>
      <c r="I164" s="56"/>
    </row>
    <row r="165" spans="1:9" s="68" customFormat="1" x14ac:dyDescent="0.2">
      <c r="A165" s="65"/>
      <c r="B165" s="66"/>
      <c r="C165" s="67"/>
      <c r="D165" s="56"/>
      <c r="E165" s="65"/>
      <c r="H165" s="56"/>
      <c r="I165" s="56"/>
    </row>
    <row r="166" spans="1:9" s="68" customFormat="1" x14ac:dyDescent="0.2">
      <c r="A166" s="65"/>
      <c r="B166" s="66"/>
      <c r="C166" s="67"/>
      <c r="D166" s="56"/>
      <c r="E166" s="65"/>
      <c r="H166" s="56"/>
      <c r="I166" s="56"/>
    </row>
    <row r="167" spans="1:9" s="68" customFormat="1" x14ac:dyDescent="0.2">
      <c r="A167" s="65"/>
      <c r="B167" s="66"/>
      <c r="C167" s="67"/>
      <c r="D167" s="56"/>
      <c r="E167" s="65"/>
      <c r="H167" s="56"/>
      <c r="I167" s="56"/>
    </row>
    <row r="168" spans="1:9" s="68" customFormat="1" x14ac:dyDescent="0.2">
      <c r="A168" s="65"/>
      <c r="B168" s="66"/>
      <c r="C168" s="67"/>
      <c r="D168" s="56"/>
      <c r="E168" s="65"/>
      <c r="H168" s="56"/>
      <c r="I168" s="56"/>
    </row>
    <row r="169" spans="1:9" s="68" customFormat="1" x14ac:dyDescent="0.2">
      <c r="A169" s="65"/>
      <c r="B169" s="66"/>
      <c r="C169" s="67"/>
      <c r="D169" s="56"/>
      <c r="E169" s="65"/>
      <c r="H169" s="56"/>
      <c r="I169" s="56"/>
    </row>
    <row r="170" spans="1:9" s="68" customFormat="1" x14ac:dyDescent="0.2">
      <c r="A170" s="65"/>
      <c r="B170" s="66"/>
      <c r="C170" s="67"/>
      <c r="D170" s="56"/>
      <c r="E170" s="65"/>
      <c r="H170" s="56"/>
      <c r="I170" s="56"/>
    </row>
    <row r="171" spans="1:9" s="68" customFormat="1" x14ac:dyDescent="0.2">
      <c r="A171" s="65"/>
      <c r="B171" s="66"/>
      <c r="C171" s="67"/>
      <c r="D171" s="56"/>
      <c r="E171" s="65"/>
      <c r="H171" s="56"/>
      <c r="I171" s="56"/>
    </row>
    <row r="172" spans="1:9" s="68" customFormat="1" x14ac:dyDescent="0.2">
      <c r="A172" s="65"/>
      <c r="B172" s="66"/>
      <c r="C172" s="67"/>
      <c r="D172" s="56"/>
      <c r="E172" s="65"/>
      <c r="H172" s="56"/>
      <c r="I172" s="56"/>
    </row>
    <row r="173" spans="1:9" s="68" customFormat="1" x14ac:dyDescent="0.2">
      <c r="A173" s="65"/>
      <c r="B173" s="66"/>
      <c r="C173" s="67"/>
      <c r="D173" s="56"/>
      <c r="E173" s="65"/>
      <c r="H173" s="56"/>
      <c r="I173" s="56"/>
    </row>
    <row r="174" spans="1:9" s="68" customFormat="1" x14ac:dyDescent="0.2">
      <c r="A174" s="65"/>
      <c r="B174" s="66"/>
      <c r="C174" s="67"/>
      <c r="D174" s="56"/>
      <c r="E174" s="65"/>
      <c r="H174" s="56"/>
      <c r="I174" s="56"/>
    </row>
    <row r="175" spans="1:9" s="68" customFormat="1" x14ac:dyDescent="0.2">
      <c r="A175" s="65"/>
      <c r="B175" s="66"/>
      <c r="C175" s="67"/>
      <c r="D175" s="56"/>
      <c r="E175" s="65"/>
      <c r="H175" s="56"/>
      <c r="I175" s="56"/>
    </row>
    <row r="176" spans="1:9" s="68" customFormat="1" x14ac:dyDescent="0.2">
      <c r="A176" s="65"/>
      <c r="B176" s="66"/>
      <c r="C176" s="67"/>
      <c r="D176" s="56"/>
      <c r="E176" s="65"/>
      <c r="H176" s="56"/>
      <c r="I176" s="56"/>
    </row>
    <row r="177" spans="1:9" s="68" customFormat="1" x14ac:dyDescent="0.2">
      <c r="A177" s="65"/>
      <c r="B177" s="66"/>
      <c r="C177" s="67"/>
      <c r="D177" s="56"/>
      <c r="E177" s="65"/>
      <c r="H177" s="56"/>
      <c r="I177" s="56"/>
    </row>
    <row r="178" spans="1:9" s="68" customFormat="1" x14ac:dyDescent="0.2">
      <c r="A178" s="65"/>
      <c r="B178" s="66"/>
      <c r="C178" s="67"/>
      <c r="D178" s="56"/>
      <c r="E178" s="65"/>
      <c r="H178" s="56"/>
      <c r="I178" s="56"/>
    </row>
    <row r="179" spans="1:9" s="68" customFormat="1" x14ac:dyDescent="0.2">
      <c r="A179" s="65"/>
      <c r="B179" s="66"/>
      <c r="C179" s="67"/>
      <c r="D179" s="56"/>
      <c r="E179" s="65"/>
      <c r="H179" s="56"/>
      <c r="I179" s="56"/>
    </row>
    <row r="180" spans="1:9" s="68" customFormat="1" x14ac:dyDescent="0.2">
      <c r="A180" s="65"/>
      <c r="B180" s="66"/>
      <c r="C180" s="67"/>
      <c r="D180" s="56"/>
      <c r="E180" s="65"/>
      <c r="H180" s="56"/>
      <c r="I180" s="56"/>
    </row>
    <row r="181" spans="1:9" s="68" customFormat="1" x14ac:dyDescent="0.2">
      <c r="A181" s="65"/>
      <c r="B181" s="66"/>
      <c r="C181" s="67"/>
      <c r="D181" s="56"/>
      <c r="E181" s="65"/>
      <c r="H181" s="56"/>
      <c r="I181" s="56"/>
    </row>
    <row r="182" spans="1:9" s="68" customFormat="1" x14ac:dyDescent="0.2">
      <c r="A182" s="65"/>
      <c r="B182" s="66"/>
      <c r="C182" s="67"/>
      <c r="D182" s="56"/>
      <c r="E182" s="65"/>
      <c r="H182" s="56"/>
      <c r="I182" s="56"/>
    </row>
    <row r="183" spans="1:9" s="68" customFormat="1" x14ac:dyDescent="0.2">
      <c r="A183" s="65"/>
      <c r="B183" s="66"/>
      <c r="C183" s="67"/>
      <c r="D183" s="56"/>
      <c r="E183" s="65"/>
      <c r="H183" s="56"/>
      <c r="I183" s="56"/>
    </row>
    <row r="184" spans="1:9" s="68" customFormat="1" x14ac:dyDescent="0.2">
      <c r="A184" s="65"/>
      <c r="B184" s="66"/>
      <c r="C184" s="67"/>
      <c r="D184" s="56"/>
      <c r="E184" s="65"/>
      <c r="H184" s="56"/>
      <c r="I184" s="56"/>
    </row>
    <row r="185" spans="1:9" s="68" customFormat="1" x14ac:dyDescent="0.2">
      <c r="A185" s="65"/>
      <c r="B185" s="66"/>
      <c r="C185" s="67"/>
      <c r="D185" s="56"/>
      <c r="E185" s="65"/>
      <c r="H185" s="56"/>
      <c r="I185" s="56"/>
    </row>
    <row r="186" spans="1:9" s="68" customFormat="1" x14ac:dyDescent="0.2">
      <c r="A186" s="65"/>
      <c r="B186" s="66"/>
      <c r="C186" s="67"/>
      <c r="D186" s="56"/>
      <c r="E186" s="65"/>
      <c r="H186" s="56"/>
      <c r="I186" s="56"/>
    </row>
    <row r="187" spans="1:9" s="68" customFormat="1" x14ac:dyDescent="0.2">
      <c r="A187" s="65"/>
      <c r="B187" s="66"/>
      <c r="C187" s="67"/>
      <c r="D187" s="56"/>
      <c r="E187" s="65"/>
      <c r="H187" s="56"/>
      <c r="I187" s="56"/>
    </row>
    <row r="188" spans="1:9" s="68" customFormat="1" x14ac:dyDescent="0.2">
      <c r="A188" s="65"/>
      <c r="B188" s="66"/>
      <c r="C188" s="67"/>
      <c r="D188" s="56"/>
      <c r="E188" s="65"/>
      <c r="H188" s="56"/>
      <c r="I188" s="56"/>
    </row>
    <row r="189" spans="1:9" s="68" customFormat="1" x14ac:dyDescent="0.2">
      <c r="A189" s="65"/>
      <c r="B189" s="66"/>
      <c r="C189" s="67"/>
      <c r="D189" s="56"/>
      <c r="E189" s="65"/>
      <c r="H189" s="56"/>
      <c r="I189" s="56"/>
    </row>
    <row r="190" spans="1:9" s="68" customFormat="1" x14ac:dyDescent="0.2">
      <c r="A190" s="65"/>
      <c r="B190" s="66"/>
      <c r="C190" s="67"/>
      <c r="D190" s="56"/>
      <c r="E190" s="65"/>
      <c r="H190" s="56"/>
      <c r="I190" s="56"/>
    </row>
    <row r="191" spans="1:9" s="68" customFormat="1" x14ac:dyDescent="0.2">
      <c r="A191" s="65"/>
      <c r="B191" s="66"/>
      <c r="C191" s="67"/>
      <c r="D191" s="56"/>
      <c r="E191" s="65"/>
      <c r="H191" s="56"/>
      <c r="I191" s="56"/>
    </row>
    <row r="192" spans="1:9" s="68" customFormat="1" x14ac:dyDescent="0.2">
      <c r="A192" s="65"/>
      <c r="B192" s="66"/>
      <c r="C192" s="67"/>
      <c r="D192" s="56"/>
      <c r="E192" s="65"/>
      <c r="H192" s="56"/>
      <c r="I192" s="56"/>
    </row>
    <row r="193" spans="1:9" s="68" customFormat="1" x14ac:dyDescent="0.2">
      <c r="A193" s="65"/>
      <c r="B193" s="66"/>
      <c r="C193" s="67"/>
      <c r="D193" s="56"/>
      <c r="E193" s="65"/>
      <c r="H193" s="56"/>
      <c r="I193" s="56"/>
    </row>
    <row r="194" spans="1:9" s="68" customFormat="1" x14ac:dyDescent="0.2">
      <c r="A194" s="65"/>
      <c r="B194" s="66"/>
      <c r="C194" s="67"/>
      <c r="D194" s="56"/>
      <c r="E194" s="65"/>
      <c r="H194" s="56"/>
      <c r="I194" s="56"/>
    </row>
    <row r="195" spans="1:9" s="68" customFormat="1" x14ac:dyDescent="0.2">
      <c r="A195" s="65"/>
      <c r="B195" s="66"/>
      <c r="C195" s="67"/>
      <c r="D195" s="56"/>
      <c r="E195" s="65"/>
      <c r="H195" s="56"/>
      <c r="I195" s="56"/>
    </row>
    <row r="196" spans="1:9" s="68" customFormat="1" x14ac:dyDescent="0.2">
      <c r="A196" s="65"/>
      <c r="B196" s="66"/>
      <c r="C196" s="67"/>
      <c r="D196" s="56"/>
      <c r="E196" s="65"/>
      <c r="H196" s="56"/>
      <c r="I196" s="56"/>
    </row>
    <row r="197" spans="1:9" s="68" customFormat="1" x14ac:dyDescent="0.2">
      <c r="A197" s="65"/>
      <c r="B197" s="66"/>
      <c r="C197" s="67"/>
      <c r="D197" s="56"/>
      <c r="E197" s="65"/>
      <c r="H197" s="56"/>
      <c r="I197" s="56"/>
    </row>
    <row r="198" spans="1:9" s="68" customFormat="1" x14ac:dyDescent="0.2">
      <c r="A198" s="65"/>
      <c r="B198" s="66"/>
      <c r="C198" s="67"/>
      <c r="D198" s="56"/>
      <c r="E198" s="65"/>
      <c r="H198" s="56"/>
      <c r="I198" s="56"/>
    </row>
    <row r="199" spans="1:9" s="68" customFormat="1" x14ac:dyDescent="0.2">
      <c r="A199" s="65"/>
      <c r="B199" s="66"/>
      <c r="C199" s="67"/>
      <c r="D199" s="56"/>
      <c r="E199" s="65"/>
      <c r="H199" s="56"/>
      <c r="I199" s="56"/>
    </row>
    <row r="200" spans="1:9" s="68" customFormat="1" x14ac:dyDescent="0.2">
      <c r="A200" s="65"/>
      <c r="B200" s="66"/>
      <c r="C200" s="67"/>
      <c r="D200" s="56"/>
      <c r="E200" s="65"/>
      <c r="H200" s="56"/>
      <c r="I200" s="56"/>
    </row>
    <row r="201" spans="1:9" s="68" customFormat="1" x14ac:dyDescent="0.2">
      <c r="A201" s="65"/>
      <c r="B201" s="66"/>
      <c r="C201" s="67"/>
      <c r="D201" s="56"/>
      <c r="E201" s="65"/>
      <c r="H201" s="56"/>
      <c r="I201" s="56"/>
    </row>
    <row r="202" spans="1:9" s="68" customFormat="1" x14ac:dyDescent="0.2">
      <c r="A202" s="65"/>
      <c r="B202" s="66"/>
      <c r="C202" s="67"/>
      <c r="D202" s="56"/>
      <c r="E202" s="65"/>
      <c r="H202" s="56"/>
      <c r="I202" s="56"/>
    </row>
    <row r="203" spans="1:9" s="68" customFormat="1" x14ac:dyDescent="0.2">
      <c r="A203" s="65"/>
      <c r="B203" s="66"/>
      <c r="C203" s="67"/>
      <c r="D203" s="56"/>
      <c r="E203" s="65"/>
      <c r="H203" s="56"/>
      <c r="I203" s="56"/>
    </row>
    <row r="204" spans="1:9" s="68" customFormat="1" x14ac:dyDescent="0.2">
      <c r="A204" s="65"/>
      <c r="B204" s="66"/>
      <c r="C204" s="67"/>
      <c r="D204" s="56"/>
      <c r="E204" s="65"/>
      <c r="H204" s="56"/>
      <c r="I204" s="56"/>
    </row>
    <row r="205" spans="1:9" s="68" customFormat="1" x14ac:dyDescent="0.2">
      <c r="A205" s="65"/>
      <c r="B205" s="66"/>
      <c r="C205" s="67"/>
      <c r="D205" s="56"/>
      <c r="E205" s="65"/>
      <c r="H205" s="56"/>
      <c r="I205" s="56"/>
    </row>
    <row r="206" spans="1:9" s="68" customFormat="1" x14ac:dyDescent="0.2">
      <c r="A206" s="65"/>
      <c r="B206" s="66"/>
      <c r="C206" s="67"/>
      <c r="D206" s="56"/>
      <c r="E206" s="65"/>
      <c r="H206" s="56"/>
      <c r="I206" s="56"/>
    </row>
    <row r="207" spans="1:9" s="68" customFormat="1" x14ac:dyDescent="0.2">
      <c r="A207" s="65"/>
      <c r="B207" s="66"/>
      <c r="C207" s="67"/>
      <c r="D207" s="56"/>
      <c r="E207" s="65"/>
      <c r="H207" s="56"/>
      <c r="I207" s="56"/>
    </row>
    <row r="208" spans="1:9" s="68" customFormat="1" x14ac:dyDescent="0.2">
      <c r="A208" s="65"/>
      <c r="B208" s="66"/>
      <c r="C208" s="67"/>
      <c r="D208" s="56"/>
      <c r="E208" s="65"/>
      <c r="H208" s="56"/>
      <c r="I208" s="56"/>
    </row>
    <row r="209" spans="1:9" s="68" customFormat="1" x14ac:dyDescent="0.2">
      <c r="A209" s="65"/>
      <c r="B209" s="66"/>
      <c r="C209" s="67"/>
      <c r="D209" s="56"/>
      <c r="E209" s="65"/>
      <c r="H209" s="56"/>
      <c r="I209" s="56"/>
    </row>
    <row r="210" spans="1:9" s="68" customFormat="1" x14ac:dyDescent="0.2">
      <c r="A210" s="65"/>
      <c r="B210" s="66"/>
      <c r="C210" s="67"/>
      <c r="D210" s="56"/>
      <c r="E210" s="65"/>
      <c r="H210" s="56"/>
      <c r="I210" s="56"/>
    </row>
    <row r="211" spans="1:9" s="68" customFormat="1" x14ac:dyDescent="0.2">
      <c r="A211" s="65"/>
      <c r="B211" s="66"/>
      <c r="C211" s="67"/>
      <c r="D211" s="56"/>
      <c r="E211" s="65"/>
      <c r="H211" s="56"/>
      <c r="I211" s="56"/>
    </row>
    <row r="212" spans="1:9" s="68" customFormat="1" x14ac:dyDescent="0.2">
      <c r="A212" s="65"/>
      <c r="B212" s="66"/>
      <c r="C212" s="67"/>
      <c r="D212" s="56"/>
      <c r="E212" s="65"/>
      <c r="H212" s="56"/>
      <c r="I212" s="56"/>
    </row>
    <row r="213" spans="1:9" s="68" customFormat="1" x14ac:dyDescent="0.2">
      <c r="A213" s="65"/>
      <c r="B213" s="66"/>
      <c r="C213" s="67"/>
      <c r="D213" s="56"/>
      <c r="E213" s="65"/>
      <c r="H213" s="56"/>
      <c r="I213" s="56"/>
    </row>
    <row r="214" spans="1:9" s="68" customFormat="1" x14ac:dyDescent="0.2">
      <c r="A214" s="65"/>
      <c r="B214" s="66"/>
      <c r="C214" s="67"/>
      <c r="D214" s="56"/>
      <c r="E214" s="65"/>
      <c r="H214" s="56"/>
      <c r="I214" s="56"/>
    </row>
    <row r="215" spans="1:9" s="68" customFormat="1" x14ac:dyDescent="0.2">
      <c r="A215" s="65"/>
      <c r="B215" s="66"/>
      <c r="C215" s="67"/>
      <c r="D215" s="56"/>
      <c r="E215" s="65"/>
      <c r="H215" s="56"/>
      <c r="I215" s="56"/>
    </row>
    <row r="216" spans="1:9" s="68" customFormat="1" x14ac:dyDescent="0.2">
      <c r="A216" s="65"/>
      <c r="B216" s="66"/>
      <c r="C216" s="67"/>
      <c r="D216" s="56"/>
      <c r="E216" s="65"/>
      <c r="H216" s="56"/>
      <c r="I216" s="56"/>
    </row>
    <row r="217" spans="1:9" s="68" customFormat="1" x14ac:dyDescent="0.2">
      <c r="A217" s="65"/>
      <c r="B217" s="66"/>
      <c r="C217" s="67"/>
      <c r="D217" s="56"/>
      <c r="E217" s="65"/>
      <c r="H217" s="56"/>
      <c r="I217" s="56"/>
    </row>
    <row r="218" spans="1:9" s="68" customFormat="1" x14ac:dyDescent="0.2">
      <c r="A218" s="65"/>
      <c r="B218" s="66"/>
      <c r="C218" s="67"/>
      <c r="D218" s="56"/>
      <c r="E218" s="65"/>
      <c r="H218" s="56"/>
      <c r="I218" s="56"/>
    </row>
    <row r="219" spans="1:9" s="68" customFormat="1" x14ac:dyDescent="0.2">
      <c r="A219" s="65"/>
      <c r="B219" s="66"/>
      <c r="C219" s="67"/>
      <c r="D219" s="56"/>
      <c r="E219" s="65"/>
      <c r="H219" s="56"/>
      <c r="I219" s="56"/>
    </row>
    <row r="220" spans="1:9" s="68" customFormat="1" x14ac:dyDescent="0.2">
      <c r="A220" s="65"/>
      <c r="B220" s="66"/>
      <c r="C220" s="67"/>
      <c r="D220" s="56"/>
      <c r="E220" s="65"/>
      <c r="H220" s="56"/>
      <c r="I220" s="56"/>
    </row>
    <row r="221" spans="1:9" s="68" customFormat="1" x14ac:dyDescent="0.2">
      <c r="A221" s="65"/>
      <c r="B221" s="66"/>
      <c r="C221" s="67"/>
      <c r="D221" s="56"/>
      <c r="E221" s="65"/>
      <c r="H221" s="56"/>
      <c r="I221" s="56"/>
    </row>
    <row r="222" spans="1:9" s="68" customFormat="1" x14ac:dyDescent="0.2">
      <c r="A222" s="65"/>
      <c r="B222" s="66"/>
      <c r="C222" s="67"/>
      <c r="D222" s="56"/>
      <c r="E222" s="65"/>
      <c r="H222" s="56"/>
      <c r="I222" s="56"/>
    </row>
    <row r="223" spans="1:9" s="68" customFormat="1" x14ac:dyDescent="0.2">
      <c r="A223" s="65"/>
      <c r="B223" s="66"/>
      <c r="C223" s="67"/>
      <c r="D223" s="56"/>
      <c r="E223" s="65"/>
      <c r="H223" s="56"/>
      <c r="I223" s="56"/>
    </row>
    <row r="224" spans="1:9" s="68" customFormat="1" x14ac:dyDescent="0.2">
      <c r="A224" s="65"/>
      <c r="B224" s="66"/>
      <c r="C224" s="67"/>
      <c r="D224" s="56"/>
      <c r="E224" s="65"/>
      <c r="H224" s="56"/>
      <c r="I224" s="56"/>
    </row>
    <row r="225" spans="1:9" s="68" customFormat="1" x14ac:dyDescent="0.2">
      <c r="A225" s="65"/>
      <c r="B225" s="66"/>
      <c r="C225" s="67"/>
      <c r="D225" s="56"/>
      <c r="E225" s="65"/>
      <c r="H225" s="56"/>
      <c r="I225" s="56"/>
    </row>
    <row r="226" spans="1:9" s="68" customFormat="1" x14ac:dyDescent="0.2">
      <c r="A226" s="65"/>
      <c r="B226" s="66"/>
      <c r="C226" s="67"/>
      <c r="D226" s="56"/>
      <c r="E226" s="65"/>
      <c r="H226" s="56"/>
      <c r="I226" s="56"/>
    </row>
    <row r="227" spans="1:9" s="68" customFormat="1" x14ac:dyDescent="0.2">
      <c r="A227" s="65"/>
      <c r="B227" s="66"/>
      <c r="C227" s="67"/>
      <c r="D227" s="56"/>
      <c r="E227" s="65"/>
      <c r="H227" s="56"/>
      <c r="I227" s="56"/>
    </row>
    <row r="228" spans="1:9" s="68" customFormat="1" x14ac:dyDescent="0.2">
      <c r="A228" s="65"/>
      <c r="B228" s="66"/>
      <c r="C228" s="67"/>
      <c r="D228" s="56"/>
      <c r="E228" s="65"/>
      <c r="H228" s="56"/>
      <c r="I228" s="56"/>
    </row>
    <row r="229" spans="1:9" s="68" customFormat="1" x14ac:dyDescent="0.2">
      <c r="A229" s="65"/>
      <c r="B229" s="66"/>
      <c r="C229" s="67"/>
      <c r="D229" s="56"/>
      <c r="E229" s="65"/>
      <c r="H229" s="56"/>
      <c r="I229" s="56"/>
    </row>
    <row r="230" spans="1:9" s="68" customFormat="1" x14ac:dyDescent="0.2">
      <c r="A230" s="65"/>
      <c r="B230" s="66"/>
      <c r="C230" s="67"/>
      <c r="D230" s="56"/>
      <c r="E230" s="65"/>
      <c r="H230" s="56"/>
      <c r="I230" s="56"/>
    </row>
    <row r="231" spans="1:9" s="68" customFormat="1" x14ac:dyDescent="0.2">
      <c r="A231" s="65"/>
      <c r="B231" s="66"/>
      <c r="C231" s="67"/>
      <c r="D231" s="56"/>
      <c r="E231" s="65"/>
      <c r="H231" s="56"/>
      <c r="I231" s="56"/>
    </row>
    <row r="232" spans="1:9" s="68" customFormat="1" x14ac:dyDescent="0.2">
      <c r="A232" s="65"/>
      <c r="B232" s="66"/>
      <c r="C232" s="67"/>
      <c r="D232" s="56"/>
      <c r="E232" s="65"/>
      <c r="H232" s="56"/>
      <c r="I232" s="56"/>
    </row>
    <row r="233" spans="1:9" s="68" customFormat="1" x14ac:dyDescent="0.2">
      <c r="A233" s="65"/>
      <c r="B233" s="66"/>
      <c r="C233" s="67"/>
      <c r="D233" s="56"/>
      <c r="E233" s="65"/>
      <c r="H233" s="56"/>
      <c r="I233" s="56"/>
    </row>
    <row r="234" spans="1:9" s="68" customFormat="1" x14ac:dyDescent="0.2">
      <c r="A234" s="65"/>
      <c r="B234" s="66"/>
      <c r="C234" s="67"/>
      <c r="D234" s="56"/>
      <c r="E234" s="65"/>
      <c r="H234" s="56"/>
      <c r="I234" s="56"/>
    </row>
    <row r="235" spans="1:9" s="68" customFormat="1" x14ac:dyDescent="0.2">
      <c r="A235" s="65"/>
      <c r="B235" s="66"/>
      <c r="C235" s="67"/>
      <c r="D235" s="56"/>
      <c r="E235" s="65"/>
      <c r="H235" s="56"/>
      <c r="I235" s="56"/>
    </row>
    <row r="236" spans="1:9" s="68" customFormat="1" x14ac:dyDescent="0.2">
      <c r="A236" s="65"/>
      <c r="B236" s="66"/>
      <c r="C236" s="67"/>
      <c r="D236" s="56"/>
      <c r="E236" s="65"/>
      <c r="H236" s="56"/>
      <c r="I236" s="56"/>
    </row>
    <row r="237" spans="1:9" s="68" customFormat="1" x14ac:dyDescent="0.2">
      <c r="A237" s="65"/>
      <c r="B237" s="66"/>
      <c r="C237" s="67"/>
      <c r="D237" s="56"/>
      <c r="E237" s="65"/>
      <c r="H237" s="56"/>
      <c r="I237" s="56"/>
    </row>
    <row r="238" spans="1:9" s="68" customFormat="1" x14ac:dyDescent="0.2">
      <c r="A238" s="65"/>
      <c r="B238" s="66"/>
      <c r="C238" s="67"/>
      <c r="D238" s="56"/>
      <c r="E238" s="65"/>
      <c r="H238" s="56"/>
      <c r="I238" s="56"/>
    </row>
    <row r="239" spans="1:9" s="68" customFormat="1" x14ac:dyDescent="0.2">
      <c r="A239" s="65"/>
      <c r="B239" s="66"/>
      <c r="C239" s="67"/>
      <c r="D239" s="56"/>
      <c r="E239" s="65"/>
      <c r="H239" s="56"/>
      <c r="I239" s="56"/>
    </row>
    <row r="240" spans="1:9" s="68" customFormat="1" x14ac:dyDescent="0.2">
      <c r="A240" s="65"/>
      <c r="B240" s="66"/>
      <c r="C240" s="67"/>
      <c r="D240" s="56"/>
      <c r="E240" s="65"/>
      <c r="H240" s="56"/>
      <c r="I240" s="56"/>
    </row>
    <row r="241" spans="1:9" s="68" customFormat="1" x14ac:dyDescent="0.2">
      <c r="A241" s="65"/>
      <c r="B241" s="66"/>
      <c r="C241" s="67"/>
      <c r="D241" s="56"/>
      <c r="E241" s="65"/>
      <c r="H241" s="56"/>
      <c r="I241" s="56"/>
    </row>
    <row r="242" spans="1:9" s="68" customFormat="1" x14ac:dyDescent="0.2">
      <c r="A242" s="65"/>
      <c r="B242" s="66"/>
      <c r="C242" s="67"/>
      <c r="D242" s="56"/>
      <c r="E242" s="65"/>
      <c r="H242" s="56"/>
      <c r="I242" s="56"/>
    </row>
    <row r="243" spans="1:9" s="68" customFormat="1" x14ac:dyDescent="0.2">
      <c r="A243" s="65"/>
      <c r="B243" s="66"/>
      <c r="C243" s="67"/>
      <c r="D243" s="56"/>
      <c r="E243" s="65"/>
      <c r="H243" s="56"/>
      <c r="I243" s="56"/>
    </row>
    <row r="244" spans="1:9" s="68" customFormat="1" x14ac:dyDescent="0.2">
      <c r="A244" s="65"/>
      <c r="B244" s="66"/>
      <c r="C244" s="67"/>
      <c r="D244" s="56"/>
      <c r="E244" s="65"/>
      <c r="H244" s="56"/>
      <c r="I244" s="56"/>
    </row>
    <row r="245" spans="1:9" s="68" customFormat="1" x14ac:dyDescent="0.2">
      <c r="A245" s="65"/>
      <c r="B245" s="66"/>
      <c r="C245" s="67"/>
      <c r="D245" s="56"/>
      <c r="E245" s="65"/>
      <c r="H245" s="56"/>
      <c r="I245" s="56"/>
    </row>
    <row r="246" spans="1:9" s="68" customFormat="1" x14ac:dyDescent="0.2">
      <c r="A246" s="65"/>
      <c r="B246" s="66"/>
      <c r="C246" s="67"/>
      <c r="D246" s="56"/>
      <c r="E246" s="65"/>
      <c r="H246" s="56"/>
      <c r="I246" s="56"/>
    </row>
    <row r="247" spans="1:9" s="68" customFormat="1" x14ac:dyDescent="0.2">
      <c r="A247" s="65"/>
      <c r="B247" s="66"/>
      <c r="C247" s="67"/>
      <c r="D247" s="56"/>
      <c r="E247" s="65"/>
      <c r="H247" s="56"/>
      <c r="I247" s="56"/>
    </row>
    <row r="248" spans="1:9" s="68" customFormat="1" x14ac:dyDescent="0.2">
      <c r="A248" s="65"/>
      <c r="B248" s="66"/>
      <c r="C248" s="67"/>
      <c r="D248" s="56"/>
      <c r="E248" s="65"/>
      <c r="H248" s="56"/>
      <c r="I248" s="56"/>
    </row>
    <row r="249" spans="1:9" s="68" customFormat="1" x14ac:dyDescent="0.2">
      <c r="A249" s="65"/>
      <c r="B249" s="66"/>
      <c r="C249" s="67"/>
      <c r="D249" s="56"/>
      <c r="E249" s="65"/>
      <c r="H249" s="56"/>
      <c r="I249" s="56"/>
    </row>
    <row r="250" spans="1:9" s="68" customFormat="1" x14ac:dyDescent="0.2">
      <c r="A250" s="65"/>
      <c r="B250" s="66"/>
      <c r="C250" s="67"/>
      <c r="D250" s="56"/>
      <c r="E250" s="65"/>
      <c r="H250" s="56"/>
      <c r="I250" s="56"/>
    </row>
    <row r="251" spans="1:9" s="68" customFormat="1" x14ac:dyDescent="0.2">
      <c r="A251" s="65"/>
      <c r="B251" s="66"/>
      <c r="C251" s="67"/>
      <c r="D251" s="56"/>
      <c r="E251" s="65"/>
      <c r="H251" s="56"/>
      <c r="I251" s="56"/>
    </row>
    <row r="252" spans="1:9" s="68" customFormat="1" x14ac:dyDescent="0.2">
      <c r="A252" s="65"/>
      <c r="B252" s="66"/>
      <c r="C252" s="67"/>
      <c r="D252" s="56"/>
      <c r="E252" s="65"/>
      <c r="H252" s="56"/>
      <c r="I252" s="56"/>
    </row>
    <row r="253" spans="1:9" s="68" customFormat="1" x14ac:dyDescent="0.2">
      <c r="A253" s="65"/>
      <c r="B253" s="66"/>
      <c r="C253" s="67"/>
      <c r="D253" s="56"/>
      <c r="E253" s="65"/>
      <c r="H253" s="56"/>
      <c r="I253" s="56"/>
    </row>
    <row r="254" spans="1:9" s="68" customFormat="1" x14ac:dyDescent="0.2">
      <c r="A254" s="65"/>
      <c r="B254" s="66"/>
      <c r="C254" s="67"/>
      <c r="D254" s="56"/>
      <c r="E254" s="65"/>
      <c r="H254" s="56"/>
      <c r="I254" s="56"/>
    </row>
    <row r="255" spans="1:9" s="68" customFormat="1" x14ac:dyDescent="0.2">
      <c r="A255" s="65"/>
      <c r="B255" s="66"/>
      <c r="C255" s="67"/>
      <c r="D255" s="56"/>
      <c r="E255" s="65"/>
      <c r="H255" s="56"/>
      <c r="I255" s="56"/>
    </row>
    <row r="256" spans="1:9" s="68" customFormat="1" x14ac:dyDescent="0.2">
      <c r="A256" s="65"/>
      <c r="B256" s="66"/>
      <c r="C256" s="67"/>
      <c r="D256" s="56"/>
      <c r="E256" s="65"/>
      <c r="H256" s="56"/>
      <c r="I256" s="56"/>
    </row>
    <row r="257" spans="1:9" s="68" customFormat="1" x14ac:dyDescent="0.2">
      <c r="A257" s="65"/>
      <c r="B257" s="66"/>
      <c r="C257" s="67"/>
      <c r="D257" s="56"/>
      <c r="E257" s="65"/>
      <c r="H257" s="56"/>
      <c r="I257" s="56"/>
    </row>
    <row r="258" spans="1:9" s="68" customFormat="1" x14ac:dyDescent="0.2">
      <c r="A258" s="65"/>
      <c r="B258" s="66"/>
      <c r="C258" s="67"/>
      <c r="D258" s="56"/>
      <c r="E258" s="65"/>
      <c r="H258" s="56"/>
      <c r="I258" s="56"/>
    </row>
    <row r="259" spans="1:9" s="68" customFormat="1" x14ac:dyDescent="0.2">
      <c r="A259" s="65"/>
      <c r="B259" s="66"/>
      <c r="C259" s="67"/>
      <c r="D259" s="56"/>
      <c r="E259" s="65"/>
      <c r="H259" s="56"/>
      <c r="I259" s="56"/>
    </row>
    <row r="260" spans="1:9" s="68" customFormat="1" x14ac:dyDescent="0.2">
      <c r="A260" s="65"/>
      <c r="B260" s="66"/>
      <c r="C260" s="67"/>
      <c r="D260" s="56"/>
      <c r="E260" s="65"/>
      <c r="H260" s="56"/>
      <c r="I260" s="56"/>
    </row>
    <row r="261" spans="1:9" s="68" customFormat="1" x14ac:dyDescent="0.2">
      <c r="A261" s="65"/>
      <c r="B261" s="66"/>
      <c r="C261" s="67"/>
      <c r="D261" s="56"/>
      <c r="E261" s="65"/>
      <c r="H261" s="56"/>
      <c r="I261" s="56"/>
    </row>
    <row r="262" spans="1:9" s="68" customFormat="1" x14ac:dyDescent="0.2">
      <c r="A262" s="65"/>
      <c r="B262" s="66"/>
      <c r="C262" s="67"/>
      <c r="D262" s="56"/>
      <c r="E262" s="65"/>
      <c r="H262" s="56"/>
      <c r="I262" s="56"/>
    </row>
    <row r="263" spans="1:9" s="68" customFormat="1" x14ac:dyDescent="0.2">
      <c r="A263" s="65"/>
      <c r="B263" s="66"/>
      <c r="C263" s="67"/>
      <c r="D263" s="56"/>
      <c r="E263" s="65"/>
      <c r="H263" s="56"/>
      <c r="I263" s="56"/>
    </row>
    <row r="264" spans="1:9" s="68" customFormat="1" x14ac:dyDescent="0.2">
      <c r="A264" s="65"/>
      <c r="B264" s="66"/>
      <c r="C264" s="67"/>
      <c r="D264" s="56"/>
      <c r="E264" s="65"/>
      <c r="H264" s="56"/>
      <c r="I264" s="56"/>
    </row>
    <row r="265" spans="1:9" s="68" customFormat="1" x14ac:dyDescent="0.2">
      <c r="A265" s="65"/>
      <c r="B265" s="66"/>
      <c r="C265" s="67"/>
      <c r="D265" s="56"/>
      <c r="E265" s="65"/>
      <c r="H265" s="56"/>
      <c r="I265" s="56"/>
    </row>
    <row r="266" spans="1:9" s="68" customFormat="1" x14ac:dyDescent="0.2">
      <c r="A266" s="65"/>
      <c r="B266" s="66"/>
      <c r="C266" s="67"/>
      <c r="D266" s="56"/>
      <c r="E266" s="65"/>
      <c r="H266" s="56"/>
      <c r="I266" s="56"/>
    </row>
    <row r="267" spans="1:9" s="68" customFormat="1" x14ac:dyDescent="0.2">
      <c r="A267" s="65"/>
      <c r="B267" s="66"/>
      <c r="C267" s="67"/>
      <c r="D267" s="56"/>
      <c r="E267" s="65"/>
      <c r="H267" s="56"/>
      <c r="I267" s="56"/>
    </row>
    <row r="268" spans="1:9" s="68" customFormat="1" x14ac:dyDescent="0.2">
      <c r="A268" s="65"/>
      <c r="B268" s="66"/>
      <c r="C268" s="67"/>
      <c r="D268" s="56"/>
      <c r="E268" s="65"/>
      <c r="H268" s="56"/>
      <c r="I268" s="56"/>
    </row>
    <row r="269" spans="1:9" s="68" customFormat="1" x14ac:dyDescent="0.2">
      <c r="A269" s="65"/>
      <c r="B269" s="66"/>
      <c r="C269" s="67"/>
      <c r="D269" s="56"/>
      <c r="E269" s="65"/>
      <c r="H269" s="56"/>
      <c r="I269" s="56"/>
    </row>
    <row r="270" spans="1:9" s="68" customFormat="1" x14ac:dyDescent="0.2">
      <c r="A270" s="65"/>
      <c r="B270" s="66"/>
      <c r="C270" s="67"/>
      <c r="D270" s="56"/>
      <c r="E270" s="65"/>
      <c r="H270" s="56"/>
      <c r="I270" s="56"/>
    </row>
    <row r="271" spans="1:9" s="68" customFormat="1" x14ac:dyDescent="0.2">
      <c r="A271" s="65"/>
      <c r="B271" s="66"/>
      <c r="C271" s="67"/>
      <c r="D271" s="56"/>
      <c r="E271" s="65"/>
      <c r="H271" s="56"/>
      <c r="I271" s="56"/>
    </row>
    <row r="272" spans="1:9" s="68" customFormat="1" x14ac:dyDescent="0.2">
      <c r="A272" s="65"/>
      <c r="B272" s="66"/>
      <c r="C272" s="67"/>
      <c r="D272" s="56"/>
      <c r="E272" s="65"/>
      <c r="H272" s="56"/>
      <c r="I272" s="56"/>
    </row>
    <row r="273" spans="1:9" s="68" customFormat="1" x14ac:dyDescent="0.2">
      <c r="A273" s="65"/>
      <c r="B273" s="66"/>
      <c r="C273" s="67"/>
      <c r="D273" s="56"/>
      <c r="E273" s="65"/>
      <c r="H273" s="56"/>
      <c r="I273" s="56"/>
    </row>
    <row r="274" spans="1:9" s="68" customFormat="1" x14ac:dyDescent="0.2">
      <c r="A274" s="65"/>
      <c r="B274" s="66"/>
      <c r="C274" s="67"/>
      <c r="D274" s="56"/>
      <c r="E274" s="65"/>
      <c r="H274" s="56"/>
      <c r="I274" s="56"/>
    </row>
    <row r="275" spans="1:9" s="68" customFormat="1" x14ac:dyDescent="0.2">
      <c r="A275" s="65"/>
      <c r="B275" s="66"/>
      <c r="C275" s="67"/>
      <c r="D275" s="56"/>
      <c r="E275" s="65"/>
      <c r="H275" s="56"/>
      <c r="I275" s="56"/>
    </row>
    <row r="276" spans="1:9" s="68" customFormat="1" x14ac:dyDescent="0.2">
      <c r="A276" s="65"/>
      <c r="B276" s="66"/>
      <c r="C276" s="67"/>
      <c r="D276" s="56"/>
      <c r="E276" s="65"/>
      <c r="H276" s="56"/>
      <c r="I276" s="56"/>
    </row>
    <row r="277" spans="1:9" s="68" customFormat="1" x14ac:dyDescent="0.2">
      <c r="A277" s="65"/>
      <c r="B277" s="66"/>
      <c r="C277" s="67"/>
      <c r="D277" s="56"/>
      <c r="E277" s="65"/>
      <c r="H277" s="56"/>
      <c r="I277" s="56"/>
    </row>
    <row r="278" spans="1:9" s="68" customFormat="1" x14ac:dyDescent="0.2">
      <c r="A278" s="65"/>
      <c r="B278" s="66"/>
      <c r="C278" s="67"/>
      <c r="D278" s="56"/>
      <c r="E278" s="65"/>
      <c r="H278" s="56"/>
      <c r="I278" s="56"/>
    </row>
    <row r="279" spans="1:9" s="68" customFormat="1" x14ac:dyDescent="0.2">
      <c r="A279" s="65"/>
      <c r="B279" s="66"/>
      <c r="C279" s="67"/>
      <c r="D279" s="56"/>
      <c r="E279" s="65"/>
      <c r="H279" s="56"/>
      <c r="I279" s="56"/>
    </row>
    <row r="280" spans="1:9" s="68" customFormat="1" x14ac:dyDescent="0.2">
      <c r="A280" s="65"/>
      <c r="B280" s="66"/>
      <c r="C280" s="67"/>
      <c r="D280" s="56"/>
      <c r="E280" s="65"/>
      <c r="H280" s="56"/>
      <c r="I280" s="56"/>
    </row>
    <row r="281" spans="1:9" s="68" customFormat="1" x14ac:dyDescent="0.2">
      <c r="A281" s="65"/>
      <c r="B281" s="66"/>
      <c r="C281" s="67"/>
      <c r="D281" s="56"/>
      <c r="E281" s="65"/>
      <c r="H281" s="56"/>
      <c r="I281" s="56"/>
    </row>
    <row r="282" spans="1:9" s="68" customFormat="1" x14ac:dyDescent="0.2">
      <c r="A282" s="65"/>
      <c r="B282" s="66"/>
      <c r="C282" s="67"/>
      <c r="D282" s="56"/>
      <c r="E282" s="65"/>
      <c r="H282" s="56"/>
      <c r="I282" s="56"/>
    </row>
    <row r="283" spans="1:9" s="68" customFormat="1" x14ac:dyDescent="0.2">
      <c r="A283" s="65"/>
      <c r="B283" s="66"/>
      <c r="C283" s="67"/>
      <c r="D283" s="56"/>
      <c r="E283" s="65"/>
      <c r="H283" s="56"/>
      <c r="I283" s="56"/>
    </row>
    <row r="284" spans="1:9" s="68" customFormat="1" x14ac:dyDescent="0.2">
      <c r="A284" s="65"/>
      <c r="B284" s="66"/>
      <c r="C284" s="67"/>
      <c r="D284" s="56"/>
      <c r="E284" s="65"/>
      <c r="H284" s="56"/>
      <c r="I284" s="56"/>
    </row>
    <row r="285" spans="1:9" s="68" customFormat="1" x14ac:dyDescent="0.2">
      <c r="A285" s="65"/>
      <c r="B285" s="66"/>
      <c r="C285" s="67"/>
      <c r="D285" s="56"/>
      <c r="E285" s="65"/>
      <c r="H285" s="56"/>
      <c r="I285" s="56"/>
    </row>
    <row r="286" spans="1:9" s="68" customFormat="1" x14ac:dyDescent="0.2">
      <c r="A286" s="65"/>
      <c r="B286" s="66"/>
      <c r="C286" s="67"/>
      <c r="D286" s="56"/>
      <c r="E286" s="65"/>
      <c r="H286" s="56"/>
      <c r="I286" s="56"/>
    </row>
    <row r="287" spans="1:9" s="68" customFormat="1" x14ac:dyDescent="0.2">
      <c r="A287" s="65"/>
      <c r="B287" s="66"/>
      <c r="C287" s="67"/>
      <c r="D287" s="56"/>
      <c r="E287" s="65"/>
      <c r="H287" s="56"/>
      <c r="I287" s="56"/>
    </row>
    <row r="288" spans="1:9" s="68" customFormat="1" x14ac:dyDescent="0.2">
      <c r="A288" s="65"/>
      <c r="B288" s="66"/>
      <c r="C288" s="67"/>
      <c r="D288" s="56"/>
      <c r="E288" s="65"/>
      <c r="H288" s="56"/>
      <c r="I288" s="56"/>
    </row>
    <row r="289" spans="1:9" s="68" customFormat="1" x14ac:dyDescent="0.2">
      <c r="A289" s="65"/>
      <c r="B289" s="66"/>
      <c r="C289" s="67"/>
      <c r="D289" s="56"/>
      <c r="E289" s="65"/>
      <c r="H289" s="56"/>
      <c r="I289" s="56"/>
    </row>
    <row r="290" spans="1:9" s="68" customFormat="1" x14ac:dyDescent="0.2">
      <c r="A290" s="65"/>
      <c r="B290" s="66"/>
      <c r="C290" s="67"/>
      <c r="D290" s="56"/>
      <c r="E290" s="65"/>
      <c r="H290" s="56"/>
      <c r="I290" s="56"/>
    </row>
    <row r="291" spans="1:9" s="68" customFormat="1" x14ac:dyDescent="0.2">
      <c r="A291" s="65"/>
      <c r="B291" s="66"/>
      <c r="C291" s="67"/>
      <c r="D291" s="56"/>
      <c r="E291" s="65"/>
      <c r="H291" s="56"/>
      <c r="I291" s="56"/>
    </row>
    <row r="292" spans="1:9" s="68" customFormat="1" x14ac:dyDescent="0.2">
      <c r="A292" s="65"/>
      <c r="B292" s="66"/>
      <c r="C292" s="67"/>
      <c r="D292" s="56"/>
      <c r="E292" s="65"/>
      <c r="H292" s="56"/>
      <c r="I292" s="56"/>
    </row>
    <row r="293" spans="1:9" s="68" customFormat="1" x14ac:dyDescent="0.2">
      <c r="A293" s="65"/>
      <c r="B293" s="66"/>
      <c r="C293" s="67"/>
      <c r="D293" s="56"/>
      <c r="E293" s="65"/>
      <c r="H293" s="56"/>
      <c r="I293" s="56"/>
    </row>
    <row r="294" spans="1:9" s="68" customFormat="1" x14ac:dyDescent="0.2">
      <c r="A294" s="65"/>
      <c r="B294" s="66"/>
      <c r="C294" s="67"/>
      <c r="D294" s="56"/>
      <c r="E294" s="65"/>
      <c r="H294" s="56"/>
      <c r="I294" s="56"/>
    </row>
    <row r="295" spans="1:9" s="68" customFormat="1" x14ac:dyDescent="0.2">
      <c r="A295" s="65"/>
      <c r="B295" s="66"/>
      <c r="C295" s="67"/>
      <c r="D295" s="56"/>
      <c r="E295" s="65"/>
      <c r="H295" s="56"/>
      <c r="I295" s="56"/>
    </row>
    <row r="296" spans="1:9" s="68" customFormat="1" x14ac:dyDescent="0.2">
      <c r="A296" s="65"/>
      <c r="B296" s="66"/>
      <c r="C296" s="67"/>
      <c r="D296" s="56"/>
      <c r="E296" s="65"/>
      <c r="H296" s="56"/>
      <c r="I296" s="56"/>
    </row>
    <row r="297" spans="1:9" s="68" customFormat="1" x14ac:dyDescent="0.2">
      <c r="A297" s="65"/>
      <c r="B297" s="66"/>
      <c r="C297" s="67"/>
      <c r="D297" s="56"/>
      <c r="E297" s="65"/>
      <c r="H297" s="56"/>
      <c r="I297" s="56"/>
    </row>
    <row r="298" spans="1:9" s="68" customFormat="1" x14ac:dyDescent="0.2">
      <c r="A298" s="65"/>
      <c r="B298" s="66"/>
      <c r="C298" s="67"/>
      <c r="D298" s="56"/>
      <c r="E298" s="65"/>
      <c r="H298" s="56"/>
      <c r="I298" s="56"/>
    </row>
    <row r="299" spans="1:9" s="68" customFormat="1" x14ac:dyDescent="0.2">
      <c r="A299" s="65"/>
      <c r="B299" s="66"/>
      <c r="C299" s="67"/>
      <c r="D299" s="56"/>
      <c r="E299" s="65"/>
      <c r="H299" s="56"/>
      <c r="I299" s="56"/>
    </row>
    <row r="300" spans="1:9" s="68" customFormat="1" x14ac:dyDescent="0.2">
      <c r="A300" s="65"/>
      <c r="B300" s="66"/>
      <c r="C300" s="67"/>
      <c r="D300" s="56"/>
      <c r="E300" s="65"/>
      <c r="H300" s="56"/>
      <c r="I300" s="56"/>
    </row>
    <row r="301" spans="1:9" s="68" customFormat="1" x14ac:dyDescent="0.2">
      <c r="A301" s="65"/>
      <c r="B301" s="66"/>
      <c r="C301" s="67"/>
      <c r="D301" s="56"/>
      <c r="E301" s="65"/>
      <c r="H301" s="56"/>
      <c r="I301" s="56"/>
    </row>
    <row r="302" spans="1:9" s="68" customFormat="1" x14ac:dyDescent="0.2">
      <c r="A302" s="65"/>
      <c r="B302" s="66"/>
      <c r="C302" s="67"/>
      <c r="D302" s="56"/>
      <c r="E302" s="65"/>
      <c r="H302" s="56"/>
      <c r="I302" s="56"/>
    </row>
    <row r="303" spans="1:9" s="68" customFormat="1" x14ac:dyDescent="0.2">
      <c r="A303" s="65"/>
      <c r="B303" s="66"/>
      <c r="C303" s="67"/>
      <c r="D303" s="56"/>
      <c r="E303" s="65"/>
      <c r="H303" s="56"/>
      <c r="I303" s="56"/>
    </row>
    <row r="304" spans="1:9" s="68" customFormat="1" x14ac:dyDescent="0.2">
      <c r="A304" s="65"/>
      <c r="B304" s="66"/>
      <c r="C304" s="67"/>
      <c r="D304" s="56"/>
      <c r="E304" s="65"/>
      <c r="H304" s="56"/>
      <c r="I304" s="56"/>
    </row>
    <row r="305" spans="1:9" s="68" customFormat="1" x14ac:dyDescent="0.2">
      <c r="A305" s="65"/>
      <c r="B305" s="66"/>
      <c r="C305" s="67"/>
      <c r="D305" s="56"/>
      <c r="E305" s="65"/>
      <c r="H305" s="56"/>
      <c r="I305" s="56"/>
    </row>
    <row r="306" spans="1:9" s="68" customFormat="1" x14ac:dyDescent="0.2">
      <c r="A306" s="65"/>
      <c r="B306" s="66"/>
      <c r="C306" s="67"/>
      <c r="D306" s="56"/>
      <c r="E306" s="65"/>
      <c r="H306" s="56"/>
      <c r="I306" s="56"/>
    </row>
    <row r="307" spans="1:9" s="68" customFormat="1" x14ac:dyDescent="0.2">
      <c r="A307" s="65"/>
      <c r="B307" s="66"/>
      <c r="C307" s="67"/>
      <c r="D307" s="56"/>
      <c r="E307" s="65"/>
      <c r="H307" s="56"/>
      <c r="I307" s="56"/>
    </row>
    <row r="308" spans="1:9" s="68" customFormat="1" x14ac:dyDescent="0.2">
      <c r="A308" s="65"/>
      <c r="B308" s="66"/>
      <c r="C308" s="67"/>
      <c r="D308" s="56"/>
      <c r="E308" s="65"/>
      <c r="H308" s="56"/>
      <c r="I308" s="56"/>
    </row>
    <row r="309" spans="1:9" s="68" customFormat="1" x14ac:dyDescent="0.2">
      <c r="A309" s="65"/>
      <c r="B309" s="66"/>
      <c r="C309" s="67"/>
      <c r="D309" s="56"/>
      <c r="E309" s="65"/>
      <c r="H309" s="56"/>
      <c r="I309" s="56"/>
    </row>
    <row r="310" spans="1:9" s="68" customFormat="1" x14ac:dyDescent="0.2">
      <c r="A310" s="65"/>
      <c r="B310" s="66"/>
      <c r="C310" s="67"/>
      <c r="D310" s="56"/>
      <c r="E310" s="65"/>
      <c r="H310" s="56"/>
      <c r="I310" s="56"/>
    </row>
    <row r="311" spans="1:9" s="68" customFormat="1" x14ac:dyDescent="0.2">
      <c r="A311" s="65"/>
      <c r="B311" s="66"/>
      <c r="C311" s="67"/>
      <c r="D311" s="56"/>
      <c r="E311" s="65"/>
      <c r="H311" s="56"/>
      <c r="I311" s="56"/>
    </row>
    <row r="312" spans="1:9" s="68" customFormat="1" x14ac:dyDescent="0.2">
      <c r="A312" s="65"/>
      <c r="B312" s="66"/>
      <c r="C312" s="67"/>
      <c r="D312" s="56"/>
      <c r="E312" s="65"/>
      <c r="H312" s="56"/>
      <c r="I312" s="56"/>
    </row>
    <row r="313" spans="1:9" s="68" customFormat="1" x14ac:dyDescent="0.2">
      <c r="A313" s="65"/>
      <c r="B313" s="66"/>
      <c r="C313" s="67"/>
      <c r="D313" s="56"/>
      <c r="E313" s="65"/>
      <c r="H313" s="56"/>
      <c r="I313" s="56"/>
    </row>
    <row r="314" spans="1:9" s="68" customFormat="1" x14ac:dyDescent="0.2">
      <c r="A314" s="65"/>
      <c r="B314" s="66"/>
      <c r="C314" s="67"/>
      <c r="D314" s="56"/>
      <c r="E314" s="65"/>
      <c r="H314" s="56"/>
      <c r="I314" s="56"/>
    </row>
    <row r="315" spans="1:9" s="68" customFormat="1" x14ac:dyDescent="0.2">
      <c r="A315" s="65"/>
      <c r="B315" s="66"/>
      <c r="C315" s="67"/>
      <c r="D315" s="56"/>
      <c r="E315" s="65"/>
      <c r="H315" s="56"/>
      <c r="I315" s="56"/>
    </row>
    <row r="316" spans="1:9" s="68" customFormat="1" x14ac:dyDescent="0.2">
      <c r="A316" s="65"/>
      <c r="B316" s="66"/>
      <c r="C316" s="67"/>
      <c r="D316" s="56"/>
      <c r="E316" s="65"/>
      <c r="H316" s="56"/>
      <c r="I316" s="56"/>
    </row>
    <row r="317" spans="1:9" s="68" customFormat="1" x14ac:dyDescent="0.2">
      <c r="A317" s="65"/>
      <c r="B317" s="66"/>
      <c r="C317" s="67"/>
      <c r="D317" s="56"/>
      <c r="E317" s="65"/>
      <c r="H317" s="56"/>
      <c r="I317" s="56"/>
    </row>
    <row r="318" spans="1:9" s="68" customFormat="1" x14ac:dyDescent="0.2">
      <c r="A318" s="65"/>
      <c r="B318" s="66"/>
      <c r="C318" s="67"/>
      <c r="D318" s="56"/>
      <c r="E318" s="65"/>
      <c r="H318" s="56"/>
      <c r="I318" s="56"/>
    </row>
    <row r="319" spans="1:9" s="68" customFormat="1" x14ac:dyDescent="0.2">
      <c r="A319" s="65"/>
      <c r="B319" s="66"/>
      <c r="C319" s="67"/>
      <c r="D319" s="56"/>
      <c r="E319" s="65"/>
      <c r="H319" s="56"/>
      <c r="I319" s="56"/>
    </row>
    <row r="320" spans="1:9" s="68" customFormat="1" x14ac:dyDescent="0.2">
      <c r="A320" s="65"/>
      <c r="B320" s="66"/>
      <c r="C320" s="67"/>
      <c r="D320" s="56"/>
      <c r="E320" s="65"/>
      <c r="H320" s="56"/>
      <c r="I320" s="56"/>
    </row>
    <row r="321" spans="1:9" s="68" customFormat="1" x14ac:dyDescent="0.2">
      <c r="A321" s="65"/>
      <c r="B321" s="66"/>
      <c r="C321" s="67"/>
      <c r="D321" s="56"/>
      <c r="E321" s="65"/>
      <c r="H321" s="56"/>
      <c r="I321" s="56"/>
    </row>
    <row r="322" spans="1:9" s="68" customFormat="1" x14ac:dyDescent="0.2">
      <c r="A322" s="65"/>
      <c r="B322" s="66"/>
      <c r="C322" s="67"/>
      <c r="D322" s="56"/>
      <c r="E322" s="65"/>
      <c r="H322" s="56"/>
      <c r="I322" s="56"/>
    </row>
    <row r="323" spans="1:9" s="68" customFormat="1" x14ac:dyDescent="0.2">
      <c r="A323" s="65"/>
      <c r="B323" s="66"/>
      <c r="C323" s="67"/>
      <c r="D323" s="56"/>
      <c r="E323" s="65"/>
      <c r="H323" s="56"/>
      <c r="I323" s="56"/>
    </row>
    <row r="324" spans="1:9" s="68" customFormat="1" x14ac:dyDescent="0.2">
      <c r="A324" s="65"/>
      <c r="B324" s="66"/>
      <c r="C324" s="67"/>
      <c r="D324" s="56"/>
      <c r="E324" s="65"/>
      <c r="H324" s="56"/>
      <c r="I324" s="56"/>
    </row>
    <row r="325" spans="1:9" s="68" customFormat="1" x14ac:dyDescent="0.2">
      <c r="A325" s="65"/>
      <c r="B325" s="66"/>
      <c r="C325" s="67"/>
      <c r="D325" s="56"/>
      <c r="E325" s="65"/>
      <c r="H325" s="56"/>
      <c r="I325" s="56"/>
    </row>
    <row r="326" spans="1:9" s="68" customFormat="1" x14ac:dyDescent="0.2">
      <c r="A326" s="65"/>
      <c r="B326" s="66"/>
      <c r="C326" s="67"/>
      <c r="D326" s="56"/>
      <c r="E326" s="65"/>
      <c r="H326" s="56"/>
      <c r="I326" s="56"/>
    </row>
    <row r="327" spans="1:9" s="68" customFormat="1" x14ac:dyDescent="0.2">
      <c r="A327" s="65"/>
      <c r="B327" s="66"/>
      <c r="C327" s="67"/>
      <c r="D327" s="56"/>
      <c r="E327" s="65"/>
      <c r="H327" s="56"/>
      <c r="I327" s="56"/>
    </row>
    <row r="328" spans="1:9" s="68" customFormat="1" x14ac:dyDescent="0.2">
      <c r="A328" s="65"/>
      <c r="B328" s="66"/>
      <c r="C328" s="67"/>
      <c r="D328" s="56"/>
      <c r="E328" s="65"/>
      <c r="H328" s="56"/>
      <c r="I328" s="56"/>
    </row>
    <row r="329" spans="1:9" s="68" customFormat="1" x14ac:dyDescent="0.2">
      <c r="A329" s="65"/>
      <c r="B329" s="66"/>
      <c r="C329" s="67"/>
      <c r="D329" s="56"/>
      <c r="E329" s="65"/>
      <c r="H329" s="56"/>
      <c r="I329" s="56"/>
    </row>
    <row r="330" spans="1:9" s="68" customFormat="1" x14ac:dyDescent="0.2">
      <c r="A330" s="65"/>
      <c r="B330" s="66"/>
      <c r="C330" s="67"/>
      <c r="D330" s="56"/>
      <c r="E330" s="65"/>
      <c r="H330" s="56"/>
      <c r="I330" s="56"/>
    </row>
    <row r="331" spans="1:9" s="68" customFormat="1" x14ac:dyDescent="0.2">
      <c r="A331" s="65"/>
      <c r="B331" s="66"/>
      <c r="C331" s="67"/>
      <c r="D331" s="56"/>
      <c r="E331" s="65"/>
      <c r="H331" s="56"/>
      <c r="I331" s="56"/>
    </row>
    <row r="332" spans="1:9" s="68" customFormat="1" x14ac:dyDescent="0.2">
      <c r="A332" s="65"/>
      <c r="B332" s="66"/>
      <c r="C332" s="67"/>
      <c r="D332" s="56"/>
      <c r="E332" s="65"/>
      <c r="H332" s="56"/>
      <c r="I332" s="56"/>
    </row>
    <row r="333" spans="1:9" s="68" customFormat="1" x14ac:dyDescent="0.2">
      <c r="A333" s="65"/>
      <c r="B333" s="66"/>
      <c r="C333" s="67"/>
      <c r="D333" s="56"/>
      <c r="E333" s="65"/>
      <c r="H333" s="56"/>
      <c r="I333" s="56"/>
    </row>
    <row r="334" spans="1:9" s="68" customFormat="1" x14ac:dyDescent="0.2">
      <c r="A334" s="65"/>
      <c r="B334" s="66"/>
      <c r="C334" s="67"/>
      <c r="D334" s="56"/>
      <c r="E334" s="65"/>
      <c r="H334" s="56"/>
      <c r="I334" s="56"/>
    </row>
    <row r="335" spans="1:9" s="68" customFormat="1" x14ac:dyDescent="0.2">
      <c r="A335" s="65"/>
      <c r="B335" s="66"/>
      <c r="C335" s="67"/>
      <c r="D335" s="56"/>
      <c r="E335" s="65"/>
      <c r="H335" s="56"/>
      <c r="I335" s="56"/>
    </row>
    <row r="336" spans="1:9" s="68" customFormat="1" x14ac:dyDescent="0.2">
      <c r="A336" s="65"/>
      <c r="B336" s="66"/>
      <c r="C336" s="67"/>
      <c r="D336" s="56"/>
      <c r="E336" s="65"/>
      <c r="H336" s="56"/>
      <c r="I336" s="56"/>
    </row>
    <row r="337" spans="1:9" s="68" customFormat="1" x14ac:dyDescent="0.2">
      <c r="A337" s="65"/>
      <c r="B337" s="66"/>
      <c r="C337" s="67"/>
      <c r="D337" s="56"/>
      <c r="E337" s="65"/>
      <c r="H337" s="56"/>
      <c r="I337" s="56"/>
    </row>
    <row r="338" spans="1:9" s="68" customFormat="1" x14ac:dyDescent="0.2">
      <c r="A338" s="65"/>
      <c r="B338" s="66"/>
      <c r="C338" s="67"/>
      <c r="D338" s="56"/>
      <c r="E338" s="65"/>
      <c r="H338" s="56"/>
      <c r="I338" s="56"/>
    </row>
    <row r="339" spans="1:9" s="68" customFormat="1" x14ac:dyDescent="0.2">
      <c r="A339" s="65"/>
      <c r="B339" s="66"/>
      <c r="C339" s="67"/>
      <c r="D339" s="56"/>
      <c r="E339" s="65"/>
      <c r="H339" s="56"/>
      <c r="I339" s="56"/>
    </row>
    <row r="340" spans="1:9" s="68" customFormat="1" x14ac:dyDescent="0.2">
      <c r="A340" s="65"/>
      <c r="B340" s="66"/>
      <c r="C340" s="67"/>
      <c r="D340" s="56"/>
      <c r="E340" s="65"/>
      <c r="H340" s="56"/>
      <c r="I340" s="56"/>
    </row>
    <row r="341" spans="1:9" s="68" customFormat="1" x14ac:dyDescent="0.2">
      <c r="A341" s="65"/>
      <c r="B341" s="66"/>
      <c r="C341" s="67"/>
      <c r="D341" s="56"/>
      <c r="E341" s="65"/>
      <c r="H341" s="56"/>
      <c r="I341" s="56"/>
    </row>
    <row r="342" spans="1:9" s="68" customFormat="1" x14ac:dyDescent="0.2">
      <c r="A342" s="65"/>
      <c r="B342" s="66"/>
      <c r="C342" s="67"/>
      <c r="D342" s="56"/>
      <c r="E342" s="65"/>
      <c r="H342" s="56"/>
      <c r="I342" s="56"/>
    </row>
    <row r="343" spans="1:9" s="68" customFormat="1" x14ac:dyDescent="0.2">
      <c r="A343" s="65"/>
      <c r="B343" s="66"/>
      <c r="C343" s="67"/>
      <c r="D343" s="56"/>
      <c r="E343" s="65"/>
      <c r="H343" s="56"/>
      <c r="I343" s="56"/>
    </row>
    <row r="344" spans="1:9" s="68" customFormat="1" x14ac:dyDescent="0.2">
      <c r="A344" s="65"/>
      <c r="B344" s="66"/>
      <c r="C344" s="67"/>
      <c r="D344" s="56"/>
      <c r="E344" s="65"/>
      <c r="H344" s="56"/>
      <c r="I344" s="56"/>
    </row>
    <row r="345" spans="1:9" s="68" customFormat="1" x14ac:dyDescent="0.2">
      <c r="A345" s="65"/>
      <c r="B345" s="66"/>
      <c r="C345" s="67"/>
      <c r="D345" s="56"/>
      <c r="E345" s="65"/>
      <c r="H345" s="56"/>
      <c r="I345" s="56"/>
    </row>
    <row r="346" spans="1:9" s="68" customFormat="1" x14ac:dyDescent="0.2">
      <c r="A346" s="65"/>
      <c r="B346" s="66"/>
      <c r="C346" s="67"/>
      <c r="D346" s="56"/>
      <c r="E346" s="65"/>
      <c r="H346" s="56"/>
      <c r="I346" s="56"/>
    </row>
    <row r="347" spans="1:9" s="68" customFormat="1" x14ac:dyDescent="0.2">
      <c r="A347" s="65"/>
      <c r="B347" s="66"/>
      <c r="C347" s="67"/>
      <c r="D347" s="56"/>
      <c r="E347" s="65"/>
      <c r="H347" s="56"/>
      <c r="I347" s="56"/>
    </row>
    <row r="348" spans="1:9" s="68" customFormat="1" x14ac:dyDescent="0.2">
      <c r="A348" s="65"/>
      <c r="B348" s="66"/>
      <c r="C348" s="67"/>
      <c r="D348" s="56"/>
      <c r="E348" s="65"/>
      <c r="H348" s="56"/>
      <c r="I348" s="56"/>
    </row>
    <row r="349" spans="1:9" s="68" customFormat="1" x14ac:dyDescent="0.2">
      <c r="A349" s="65"/>
      <c r="B349" s="66"/>
      <c r="C349" s="67"/>
      <c r="D349" s="56"/>
      <c r="E349" s="65"/>
      <c r="H349" s="56"/>
      <c r="I349" s="56"/>
    </row>
    <row r="350" spans="1:9" s="68" customFormat="1" x14ac:dyDescent="0.2">
      <c r="A350" s="65"/>
      <c r="B350" s="66"/>
      <c r="C350" s="67"/>
      <c r="D350" s="56"/>
      <c r="E350" s="65"/>
      <c r="H350" s="56"/>
      <c r="I350" s="56"/>
    </row>
    <row r="351" spans="1:9" s="68" customFormat="1" x14ac:dyDescent="0.2">
      <c r="A351" s="65"/>
      <c r="B351" s="66"/>
      <c r="C351" s="67"/>
      <c r="D351" s="56"/>
      <c r="E351" s="65"/>
      <c r="H351" s="56"/>
      <c r="I351" s="56"/>
    </row>
    <row r="352" spans="1:9" s="68" customFormat="1" x14ac:dyDescent="0.2">
      <c r="A352" s="65"/>
      <c r="B352" s="66"/>
      <c r="C352" s="67"/>
      <c r="D352" s="56"/>
      <c r="E352" s="65"/>
      <c r="H352" s="56"/>
      <c r="I352" s="56"/>
    </row>
    <row r="353" spans="1:9" s="68" customFormat="1" x14ac:dyDescent="0.2">
      <c r="A353" s="65"/>
      <c r="B353" s="66"/>
      <c r="C353" s="67"/>
      <c r="D353" s="56"/>
      <c r="E353" s="65"/>
      <c r="H353" s="56"/>
      <c r="I353" s="56"/>
    </row>
    <row r="354" spans="1:9" s="68" customFormat="1" x14ac:dyDescent="0.2">
      <c r="A354" s="65"/>
      <c r="B354" s="66"/>
      <c r="C354" s="67"/>
      <c r="D354" s="56"/>
      <c r="E354" s="65"/>
      <c r="H354" s="56"/>
      <c r="I354" s="56"/>
    </row>
    <row r="355" spans="1:9" s="68" customFormat="1" x14ac:dyDescent="0.2">
      <c r="A355" s="65"/>
      <c r="B355" s="66"/>
      <c r="C355" s="67"/>
      <c r="D355" s="56"/>
      <c r="E355" s="65"/>
      <c r="H355" s="56"/>
      <c r="I355" s="56"/>
    </row>
    <row r="356" spans="1:9" s="68" customFormat="1" x14ac:dyDescent="0.2">
      <c r="A356" s="65"/>
      <c r="B356" s="66"/>
      <c r="C356" s="67"/>
      <c r="D356" s="56"/>
      <c r="E356" s="65"/>
      <c r="H356" s="56"/>
      <c r="I356" s="56"/>
    </row>
    <row r="357" spans="1:9" s="68" customFormat="1" x14ac:dyDescent="0.2">
      <c r="A357" s="65"/>
      <c r="B357" s="66"/>
      <c r="C357" s="67"/>
      <c r="D357" s="56"/>
      <c r="E357" s="65"/>
      <c r="H357" s="56"/>
      <c r="I357" s="56"/>
    </row>
    <row r="358" spans="1:9" s="68" customFormat="1" x14ac:dyDescent="0.2">
      <c r="A358" s="65"/>
      <c r="B358" s="66"/>
      <c r="C358" s="67"/>
      <c r="D358" s="56"/>
      <c r="E358" s="65"/>
      <c r="H358" s="56"/>
      <c r="I358" s="56"/>
    </row>
    <row r="359" spans="1:9" s="68" customFormat="1" x14ac:dyDescent="0.2">
      <c r="A359" s="65"/>
      <c r="B359" s="66"/>
      <c r="C359" s="67"/>
      <c r="D359" s="56"/>
      <c r="E359" s="65"/>
      <c r="H359" s="56"/>
      <c r="I359" s="56"/>
    </row>
    <row r="360" spans="1:9" s="68" customFormat="1" x14ac:dyDescent="0.2">
      <c r="A360" s="65"/>
      <c r="B360" s="66"/>
      <c r="C360" s="67"/>
      <c r="D360" s="56"/>
      <c r="E360" s="65"/>
      <c r="H360" s="56"/>
      <c r="I360" s="56"/>
    </row>
    <row r="361" spans="1:9" s="68" customFormat="1" x14ac:dyDescent="0.2">
      <c r="A361" s="65"/>
      <c r="B361" s="66"/>
      <c r="C361" s="67"/>
      <c r="D361" s="56"/>
      <c r="E361" s="65"/>
      <c r="H361" s="56"/>
      <c r="I361" s="56"/>
    </row>
    <row r="362" spans="1:9" s="68" customFormat="1" x14ac:dyDescent="0.2">
      <c r="A362" s="65"/>
      <c r="B362" s="66"/>
      <c r="C362" s="67"/>
      <c r="D362" s="56"/>
      <c r="E362" s="65"/>
      <c r="H362" s="56"/>
      <c r="I362" s="56"/>
    </row>
    <row r="363" spans="1:9" s="68" customFormat="1" x14ac:dyDescent="0.2">
      <c r="A363" s="65"/>
      <c r="B363" s="66"/>
      <c r="C363" s="67"/>
      <c r="D363" s="56"/>
      <c r="E363" s="65"/>
      <c r="H363" s="56"/>
      <c r="I363" s="56"/>
    </row>
    <row r="364" spans="1:9" s="68" customFormat="1" x14ac:dyDescent="0.2">
      <c r="A364" s="65"/>
      <c r="B364" s="66"/>
      <c r="C364" s="67"/>
      <c r="D364" s="56"/>
      <c r="E364" s="65"/>
      <c r="H364" s="56"/>
      <c r="I364" s="56"/>
    </row>
    <row r="365" spans="1:9" s="68" customFormat="1" x14ac:dyDescent="0.2">
      <c r="A365" s="65"/>
      <c r="B365" s="66"/>
      <c r="C365" s="67"/>
      <c r="D365" s="56"/>
      <c r="E365" s="65"/>
      <c r="H365" s="56"/>
      <c r="I365" s="56"/>
    </row>
    <row r="366" spans="1:9" s="68" customFormat="1" x14ac:dyDescent="0.2">
      <c r="A366" s="65"/>
      <c r="B366" s="66"/>
      <c r="C366" s="67"/>
      <c r="D366" s="56"/>
      <c r="E366" s="65"/>
      <c r="H366" s="56"/>
      <c r="I366" s="56"/>
    </row>
    <row r="367" spans="1:9" s="68" customFormat="1" x14ac:dyDescent="0.2">
      <c r="A367" s="65"/>
      <c r="B367" s="66"/>
      <c r="C367" s="67"/>
      <c r="D367" s="56"/>
      <c r="E367" s="65"/>
      <c r="H367" s="56"/>
      <c r="I367" s="56"/>
    </row>
    <row r="368" spans="1:9" s="68" customFormat="1" x14ac:dyDescent="0.2">
      <c r="A368" s="65"/>
      <c r="B368" s="66"/>
      <c r="C368" s="67"/>
      <c r="D368" s="56"/>
      <c r="E368" s="65"/>
      <c r="H368" s="56"/>
      <c r="I368" s="56"/>
    </row>
    <row r="369" spans="1:9" s="68" customFormat="1" x14ac:dyDescent="0.2">
      <c r="A369" s="65"/>
      <c r="B369" s="66"/>
      <c r="C369" s="67"/>
      <c r="D369" s="56"/>
      <c r="E369" s="65"/>
      <c r="H369" s="56"/>
      <c r="I369" s="56"/>
    </row>
    <row r="370" spans="1:9" s="68" customFormat="1" x14ac:dyDescent="0.2">
      <c r="A370" s="65"/>
      <c r="B370" s="66"/>
      <c r="C370" s="67"/>
      <c r="D370" s="56"/>
      <c r="E370" s="65"/>
      <c r="H370" s="56"/>
      <c r="I370" s="56"/>
    </row>
    <row r="371" spans="1:9" s="68" customFormat="1" x14ac:dyDescent="0.2">
      <c r="A371" s="65"/>
      <c r="B371" s="66"/>
      <c r="C371" s="67"/>
      <c r="D371" s="56"/>
      <c r="E371" s="65"/>
      <c r="H371" s="56"/>
      <c r="I371" s="56"/>
    </row>
    <row r="372" spans="1:9" s="68" customFormat="1" x14ac:dyDescent="0.2">
      <c r="A372" s="65"/>
      <c r="B372" s="66"/>
      <c r="C372" s="67"/>
      <c r="D372" s="56"/>
      <c r="E372" s="65"/>
      <c r="H372" s="56"/>
      <c r="I372" s="56"/>
    </row>
    <row r="373" spans="1:9" s="68" customFormat="1" x14ac:dyDescent="0.2">
      <c r="A373" s="65"/>
      <c r="B373" s="66"/>
      <c r="C373" s="67"/>
      <c r="D373" s="56"/>
      <c r="E373" s="65"/>
      <c r="H373" s="56"/>
      <c r="I373" s="56"/>
    </row>
    <row r="374" spans="1:9" s="68" customFormat="1" x14ac:dyDescent="0.2">
      <c r="A374" s="65"/>
      <c r="B374" s="66"/>
      <c r="C374" s="67"/>
      <c r="D374" s="56"/>
      <c r="E374" s="65"/>
      <c r="H374" s="56"/>
      <c r="I374" s="56"/>
    </row>
    <row r="375" spans="1:9" s="68" customFormat="1" x14ac:dyDescent="0.2">
      <c r="A375" s="65"/>
      <c r="B375" s="66"/>
      <c r="C375" s="67"/>
      <c r="D375" s="56"/>
      <c r="E375" s="65"/>
      <c r="H375" s="56"/>
      <c r="I375" s="56"/>
    </row>
    <row r="376" spans="1:9" s="68" customFormat="1" x14ac:dyDescent="0.2">
      <c r="A376" s="65"/>
      <c r="B376" s="66"/>
      <c r="C376" s="67"/>
      <c r="D376" s="56"/>
      <c r="E376" s="65"/>
      <c r="H376" s="56"/>
      <c r="I376" s="56"/>
    </row>
    <row r="377" spans="1:9" s="68" customFormat="1" x14ac:dyDescent="0.2">
      <c r="A377" s="65"/>
      <c r="B377" s="66"/>
      <c r="C377" s="67"/>
      <c r="D377" s="56"/>
      <c r="E377" s="65"/>
      <c r="H377" s="56"/>
      <c r="I377" s="56"/>
    </row>
    <row r="378" spans="1:9" s="68" customFormat="1" x14ac:dyDescent="0.2">
      <c r="A378" s="65"/>
      <c r="B378" s="66"/>
      <c r="C378" s="67"/>
      <c r="D378" s="56"/>
      <c r="E378" s="65"/>
      <c r="H378" s="56"/>
      <c r="I378" s="56"/>
    </row>
    <row r="379" spans="1:9" s="68" customFormat="1" x14ac:dyDescent="0.2">
      <c r="A379" s="65"/>
      <c r="B379" s="66"/>
      <c r="C379" s="67"/>
      <c r="D379" s="56"/>
      <c r="E379" s="65"/>
      <c r="H379" s="56"/>
      <c r="I379" s="56"/>
    </row>
    <row r="380" spans="1:9" s="68" customFormat="1" x14ac:dyDescent="0.2">
      <c r="A380" s="65"/>
      <c r="B380" s="66"/>
      <c r="C380" s="67"/>
      <c r="D380" s="56"/>
      <c r="E380" s="65"/>
      <c r="H380" s="56"/>
      <c r="I380" s="56"/>
    </row>
    <row r="381" spans="1:9" s="68" customFormat="1" x14ac:dyDescent="0.2">
      <c r="A381" s="65"/>
      <c r="B381" s="66"/>
      <c r="C381" s="67"/>
      <c r="D381" s="56"/>
      <c r="E381" s="65"/>
      <c r="H381" s="56"/>
      <c r="I381" s="56"/>
    </row>
    <row r="382" spans="1:9" s="68" customFormat="1" x14ac:dyDescent="0.2">
      <c r="A382" s="65"/>
      <c r="B382" s="66"/>
      <c r="C382" s="67"/>
      <c r="D382" s="56"/>
      <c r="E382" s="65"/>
      <c r="H382" s="56"/>
      <c r="I382" s="56"/>
    </row>
    <row r="383" spans="1:9" s="68" customFormat="1" x14ac:dyDescent="0.2">
      <c r="A383" s="65"/>
      <c r="B383" s="66"/>
      <c r="C383" s="67"/>
      <c r="D383" s="56"/>
      <c r="E383" s="65"/>
      <c r="H383" s="56"/>
      <c r="I383" s="56"/>
    </row>
    <row r="384" spans="1:9" s="68" customFormat="1" x14ac:dyDescent="0.2">
      <c r="A384" s="65"/>
      <c r="B384" s="66"/>
      <c r="C384" s="67"/>
      <c r="D384" s="56"/>
      <c r="E384" s="65"/>
      <c r="H384" s="56"/>
      <c r="I384" s="56"/>
    </row>
    <row r="385" spans="1:9" s="68" customFormat="1" x14ac:dyDescent="0.2">
      <c r="A385" s="65"/>
      <c r="B385" s="66"/>
      <c r="C385" s="67"/>
      <c r="D385" s="56"/>
      <c r="E385" s="65"/>
      <c r="H385" s="56"/>
      <c r="I385" s="56"/>
    </row>
    <row r="386" spans="1:9" s="68" customFormat="1" x14ac:dyDescent="0.2">
      <c r="A386" s="65"/>
      <c r="B386" s="66"/>
      <c r="C386" s="67"/>
      <c r="D386" s="56"/>
      <c r="E386" s="65"/>
      <c r="H386" s="56"/>
      <c r="I386" s="56"/>
    </row>
    <row r="387" spans="1:9" s="68" customFormat="1" x14ac:dyDescent="0.2">
      <c r="A387" s="65"/>
      <c r="B387" s="66"/>
      <c r="C387" s="67"/>
      <c r="D387" s="56"/>
      <c r="E387" s="65"/>
      <c r="H387" s="56"/>
      <c r="I387" s="56"/>
    </row>
    <row r="388" spans="1:9" s="68" customFormat="1" x14ac:dyDescent="0.2">
      <c r="A388" s="65"/>
      <c r="B388" s="66"/>
      <c r="C388" s="67"/>
      <c r="D388" s="56"/>
      <c r="E388" s="65"/>
      <c r="H388" s="56"/>
      <c r="I388" s="56"/>
    </row>
    <row r="389" spans="1:9" s="68" customFormat="1" x14ac:dyDescent="0.2">
      <c r="A389" s="65"/>
      <c r="B389" s="66"/>
      <c r="C389" s="67"/>
      <c r="D389" s="56"/>
      <c r="E389" s="65"/>
      <c r="H389" s="56"/>
      <c r="I389" s="56"/>
    </row>
    <row r="390" spans="1:9" s="68" customFormat="1" x14ac:dyDescent="0.2">
      <c r="A390" s="65"/>
      <c r="B390" s="66"/>
      <c r="C390" s="67"/>
      <c r="D390" s="56"/>
      <c r="E390" s="65"/>
      <c r="H390" s="56"/>
      <c r="I390" s="56"/>
    </row>
    <row r="391" spans="1:9" s="68" customFormat="1" x14ac:dyDescent="0.2">
      <c r="A391" s="65"/>
      <c r="B391" s="66"/>
      <c r="C391" s="67"/>
      <c r="D391" s="56"/>
      <c r="E391" s="65"/>
      <c r="H391" s="56"/>
      <c r="I391" s="56"/>
    </row>
    <row r="392" spans="1:9" s="68" customFormat="1" x14ac:dyDescent="0.2">
      <c r="A392" s="65"/>
      <c r="B392" s="66"/>
      <c r="C392" s="67"/>
      <c r="D392" s="56"/>
      <c r="E392" s="65"/>
      <c r="H392" s="56"/>
      <c r="I392" s="56"/>
    </row>
    <row r="393" spans="1:9" s="68" customFormat="1" x14ac:dyDescent="0.2">
      <c r="A393" s="65"/>
      <c r="B393" s="66"/>
      <c r="C393" s="67"/>
      <c r="D393" s="56"/>
      <c r="E393" s="65"/>
      <c r="H393" s="56"/>
      <c r="I393" s="56"/>
    </row>
    <row r="394" spans="1:9" s="68" customFormat="1" x14ac:dyDescent="0.2">
      <c r="A394" s="65"/>
      <c r="B394" s="66"/>
      <c r="C394" s="67"/>
      <c r="D394" s="56"/>
      <c r="E394" s="65"/>
      <c r="H394" s="56"/>
      <c r="I394" s="56"/>
    </row>
    <row r="395" spans="1:9" s="68" customFormat="1" x14ac:dyDescent="0.2">
      <c r="A395" s="65"/>
      <c r="B395" s="66"/>
      <c r="C395" s="67"/>
      <c r="D395" s="56"/>
      <c r="E395" s="65"/>
      <c r="H395" s="56"/>
      <c r="I395" s="56"/>
    </row>
    <row r="396" spans="1:9" s="68" customFormat="1" x14ac:dyDescent="0.2">
      <c r="A396" s="65"/>
      <c r="B396" s="66"/>
      <c r="C396" s="67"/>
      <c r="D396" s="56"/>
      <c r="E396" s="65"/>
      <c r="H396" s="56"/>
      <c r="I396" s="56"/>
    </row>
    <row r="397" spans="1:9" s="68" customFormat="1" x14ac:dyDescent="0.2">
      <c r="A397" s="65"/>
      <c r="B397" s="66"/>
      <c r="C397" s="67"/>
      <c r="D397" s="56"/>
      <c r="E397" s="65"/>
      <c r="H397" s="56"/>
      <c r="I397" s="56"/>
    </row>
    <row r="398" spans="1:9" s="68" customFormat="1" x14ac:dyDescent="0.2">
      <c r="A398" s="65"/>
      <c r="B398" s="66"/>
      <c r="C398" s="67"/>
      <c r="D398" s="56"/>
      <c r="E398" s="65"/>
      <c r="H398" s="56"/>
      <c r="I398" s="56"/>
    </row>
    <row r="399" spans="1:9" s="68" customFormat="1" x14ac:dyDescent="0.2">
      <c r="A399" s="65"/>
      <c r="B399" s="66"/>
      <c r="C399" s="67"/>
      <c r="D399" s="56"/>
      <c r="E399" s="65"/>
      <c r="H399" s="56"/>
      <c r="I399" s="56"/>
    </row>
    <row r="400" spans="1:9" s="68" customFormat="1" x14ac:dyDescent="0.2">
      <c r="A400" s="65"/>
      <c r="B400" s="66"/>
      <c r="C400" s="67"/>
      <c r="D400" s="56"/>
      <c r="E400" s="65"/>
      <c r="H400" s="56"/>
      <c r="I400" s="56"/>
    </row>
    <row r="401" spans="1:9" s="68" customFormat="1" x14ac:dyDescent="0.2">
      <c r="A401" s="65"/>
      <c r="B401" s="66"/>
      <c r="C401" s="67"/>
      <c r="D401" s="56"/>
      <c r="E401" s="65"/>
      <c r="H401" s="56"/>
      <c r="I401" s="56"/>
    </row>
    <row r="402" spans="1:9" s="68" customFormat="1" x14ac:dyDescent="0.2">
      <c r="A402" s="65"/>
      <c r="B402" s="66"/>
      <c r="C402" s="67"/>
      <c r="D402" s="56"/>
      <c r="E402" s="65"/>
      <c r="H402" s="56"/>
      <c r="I402" s="56"/>
    </row>
    <row r="403" spans="1:9" s="68" customFormat="1" x14ac:dyDescent="0.2">
      <c r="A403" s="65"/>
      <c r="B403" s="66"/>
      <c r="C403" s="67"/>
      <c r="D403" s="56"/>
      <c r="E403" s="65"/>
      <c r="H403" s="56"/>
      <c r="I403" s="56"/>
    </row>
    <row r="404" spans="1:9" s="68" customFormat="1" x14ac:dyDescent="0.2">
      <c r="A404" s="65"/>
      <c r="B404" s="66"/>
      <c r="C404" s="67"/>
      <c r="D404" s="56"/>
      <c r="E404" s="65"/>
      <c r="H404" s="56"/>
      <c r="I404" s="56"/>
    </row>
    <row r="405" spans="1:9" s="68" customFormat="1" x14ac:dyDescent="0.2">
      <c r="A405" s="65"/>
      <c r="B405" s="66"/>
      <c r="C405" s="67"/>
      <c r="D405" s="56"/>
      <c r="E405" s="65"/>
      <c r="H405" s="56"/>
      <c r="I405" s="56"/>
    </row>
    <row r="406" spans="1:9" s="68" customFormat="1" x14ac:dyDescent="0.2">
      <c r="A406" s="65"/>
      <c r="B406" s="66"/>
      <c r="C406" s="67"/>
      <c r="D406" s="56"/>
      <c r="E406" s="65"/>
      <c r="H406" s="56"/>
      <c r="I406" s="56"/>
    </row>
    <row r="407" spans="1:9" s="68" customFormat="1" x14ac:dyDescent="0.2">
      <c r="A407" s="65"/>
      <c r="B407" s="66"/>
      <c r="C407" s="67"/>
      <c r="D407" s="56"/>
      <c r="E407" s="65"/>
      <c r="H407" s="56"/>
      <c r="I407" s="56"/>
    </row>
    <row r="408" spans="1:9" s="68" customFormat="1" x14ac:dyDescent="0.2">
      <c r="A408" s="65"/>
      <c r="B408" s="66"/>
      <c r="C408" s="67"/>
      <c r="D408" s="56"/>
      <c r="E408" s="65"/>
      <c r="H408" s="56"/>
      <c r="I408" s="56"/>
    </row>
    <row r="409" spans="1:9" s="68" customFormat="1" x14ac:dyDescent="0.2">
      <c r="A409" s="65"/>
      <c r="B409" s="66"/>
      <c r="C409" s="67"/>
      <c r="D409" s="56"/>
      <c r="E409" s="65"/>
      <c r="H409" s="56"/>
      <c r="I409" s="56"/>
    </row>
    <row r="410" spans="1:9" s="68" customFormat="1" x14ac:dyDescent="0.2">
      <c r="A410" s="65"/>
      <c r="B410" s="66"/>
      <c r="C410" s="67"/>
      <c r="D410" s="56"/>
      <c r="E410" s="65"/>
      <c r="H410" s="56"/>
      <c r="I410" s="56"/>
    </row>
    <row r="411" spans="1:9" s="68" customFormat="1" x14ac:dyDescent="0.2">
      <c r="A411" s="65"/>
      <c r="B411" s="66"/>
      <c r="C411" s="67"/>
      <c r="D411" s="56"/>
      <c r="E411" s="65"/>
      <c r="H411" s="56"/>
      <c r="I411" s="56"/>
    </row>
    <row r="412" spans="1:9" s="68" customFormat="1" x14ac:dyDescent="0.2">
      <c r="A412" s="65"/>
      <c r="B412" s="66"/>
      <c r="C412" s="67"/>
      <c r="D412" s="56"/>
      <c r="E412" s="65"/>
      <c r="H412" s="56"/>
      <c r="I412" s="56"/>
    </row>
    <row r="413" spans="1:9" s="68" customFormat="1" x14ac:dyDescent="0.2">
      <c r="A413" s="65"/>
      <c r="B413" s="66"/>
      <c r="C413" s="67"/>
      <c r="D413" s="56"/>
      <c r="E413" s="65"/>
      <c r="H413" s="56"/>
      <c r="I413" s="56"/>
    </row>
    <row r="414" spans="1:9" s="68" customFormat="1" x14ac:dyDescent="0.2">
      <c r="A414" s="65"/>
      <c r="B414" s="66"/>
      <c r="C414" s="67"/>
      <c r="D414" s="56"/>
      <c r="E414" s="65"/>
      <c r="H414" s="56"/>
      <c r="I414" s="56"/>
    </row>
    <row r="415" spans="1:9" s="68" customFormat="1" x14ac:dyDescent="0.2">
      <c r="A415" s="65"/>
      <c r="B415" s="66"/>
      <c r="C415" s="67"/>
      <c r="D415" s="56"/>
      <c r="E415" s="65"/>
      <c r="H415" s="56"/>
      <c r="I415" s="56"/>
    </row>
    <row r="416" spans="1:9" s="68" customFormat="1" x14ac:dyDescent="0.2">
      <c r="A416" s="65"/>
      <c r="B416" s="66"/>
      <c r="C416" s="67"/>
      <c r="D416" s="56"/>
      <c r="E416" s="65"/>
      <c r="H416" s="56"/>
      <c r="I416" s="56"/>
    </row>
    <row r="417" spans="1:9" s="68" customFormat="1" x14ac:dyDescent="0.2">
      <c r="A417" s="65"/>
      <c r="B417" s="66"/>
      <c r="C417" s="67"/>
      <c r="D417" s="56"/>
      <c r="E417" s="65"/>
      <c r="H417" s="56"/>
      <c r="I417" s="56"/>
    </row>
    <row r="418" spans="1:9" s="68" customFormat="1" x14ac:dyDescent="0.2">
      <c r="A418" s="65"/>
      <c r="B418" s="66"/>
      <c r="C418" s="67"/>
      <c r="D418" s="56"/>
      <c r="E418" s="65"/>
      <c r="H418" s="56"/>
      <c r="I418" s="56"/>
    </row>
    <row r="419" spans="1:9" s="68" customFormat="1" x14ac:dyDescent="0.2">
      <c r="A419" s="65"/>
      <c r="B419" s="66"/>
      <c r="C419" s="67"/>
      <c r="D419" s="56"/>
      <c r="E419" s="65"/>
      <c r="H419" s="56"/>
      <c r="I419" s="56"/>
    </row>
    <row r="420" spans="1:9" s="68" customFormat="1" x14ac:dyDescent="0.2">
      <c r="A420" s="65"/>
      <c r="B420" s="66"/>
      <c r="C420" s="67"/>
      <c r="D420" s="56"/>
      <c r="E420" s="65"/>
      <c r="H420" s="56"/>
      <c r="I420" s="56"/>
    </row>
    <row r="421" spans="1:9" s="68" customFormat="1" x14ac:dyDescent="0.2">
      <c r="A421" s="65"/>
      <c r="B421" s="66"/>
      <c r="C421" s="67"/>
      <c r="D421" s="56"/>
      <c r="E421" s="65"/>
      <c r="H421" s="56"/>
      <c r="I421" s="56"/>
    </row>
    <row r="422" spans="1:9" s="68" customFormat="1" x14ac:dyDescent="0.2">
      <c r="A422" s="65"/>
      <c r="B422" s="66"/>
      <c r="C422" s="67"/>
      <c r="D422" s="56"/>
      <c r="E422" s="65"/>
      <c r="H422" s="56"/>
      <c r="I422" s="56"/>
    </row>
    <row r="423" spans="1:9" s="68" customFormat="1" x14ac:dyDescent="0.2">
      <c r="A423" s="65"/>
      <c r="B423" s="66"/>
      <c r="C423" s="67"/>
      <c r="D423" s="56"/>
      <c r="E423" s="65"/>
      <c r="H423" s="56"/>
      <c r="I423" s="56"/>
    </row>
    <row r="424" spans="1:9" s="68" customFormat="1" x14ac:dyDescent="0.2">
      <c r="A424" s="65"/>
      <c r="B424" s="66"/>
      <c r="C424" s="67"/>
      <c r="D424" s="56"/>
      <c r="E424" s="65"/>
      <c r="H424" s="56"/>
      <c r="I424" s="56"/>
    </row>
    <row r="425" spans="1:9" s="68" customFormat="1" x14ac:dyDescent="0.2">
      <c r="A425" s="65"/>
      <c r="B425" s="66"/>
      <c r="C425" s="67"/>
      <c r="D425" s="56"/>
      <c r="E425" s="65"/>
      <c r="H425" s="56"/>
      <c r="I425" s="56"/>
    </row>
    <row r="426" spans="1:9" s="68" customFormat="1" x14ac:dyDescent="0.2">
      <c r="A426" s="65"/>
      <c r="B426" s="66"/>
      <c r="C426" s="67"/>
      <c r="D426" s="56"/>
      <c r="E426" s="65"/>
      <c r="H426" s="56"/>
      <c r="I426" s="56"/>
    </row>
    <row r="427" spans="1:9" s="68" customFormat="1" x14ac:dyDescent="0.2">
      <c r="A427" s="65"/>
      <c r="B427" s="66"/>
      <c r="C427" s="67"/>
      <c r="D427" s="56"/>
      <c r="E427" s="65"/>
      <c r="H427" s="56"/>
      <c r="I427" s="56"/>
    </row>
    <row r="428" spans="1:9" s="68" customFormat="1" x14ac:dyDescent="0.2">
      <c r="A428" s="65"/>
      <c r="B428" s="66"/>
      <c r="C428" s="67"/>
      <c r="D428" s="56"/>
      <c r="E428" s="65"/>
      <c r="H428" s="56"/>
      <c r="I428" s="56"/>
    </row>
    <row r="429" spans="1:9" s="68" customFormat="1" x14ac:dyDescent="0.2">
      <c r="A429" s="65"/>
      <c r="B429" s="66"/>
      <c r="C429" s="67"/>
      <c r="D429" s="56"/>
      <c r="E429" s="65"/>
      <c r="H429" s="56"/>
      <c r="I429" s="56"/>
    </row>
    <row r="430" spans="1:9" s="68" customFormat="1" x14ac:dyDescent="0.2">
      <c r="A430" s="65"/>
      <c r="B430" s="66"/>
      <c r="C430" s="67"/>
      <c r="D430" s="56"/>
      <c r="E430" s="65"/>
      <c r="H430" s="56"/>
      <c r="I430" s="56"/>
    </row>
    <row r="431" spans="1:9" s="68" customFormat="1" x14ac:dyDescent="0.2">
      <c r="A431" s="65"/>
      <c r="B431" s="66"/>
      <c r="C431" s="67"/>
      <c r="D431" s="56"/>
      <c r="E431" s="65"/>
      <c r="H431" s="56"/>
      <c r="I431" s="56"/>
    </row>
    <row r="432" spans="1:9" s="68" customFormat="1" x14ac:dyDescent="0.2">
      <c r="A432" s="65"/>
      <c r="B432" s="66"/>
      <c r="C432" s="67"/>
      <c r="D432" s="56"/>
      <c r="E432" s="65"/>
      <c r="H432" s="56"/>
      <c r="I432" s="56"/>
    </row>
    <row r="433" spans="1:9" s="68" customFormat="1" x14ac:dyDescent="0.2">
      <c r="A433" s="65"/>
      <c r="B433" s="66"/>
      <c r="C433" s="67"/>
      <c r="D433" s="56"/>
      <c r="E433" s="65"/>
      <c r="H433" s="56"/>
      <c r="I433" s="56"/>
    </row>
    <row r="434" spans="1:9" s="68" customFormat="1" x14ac:dyDescent="0.2">
      <c r="A434" s="65"/>
      <c r="B434" s="66"/>
      <c r="C434" s="67"/>
      <c r="D434" s="56"/>
      <c r="E434" s="65"/>
      <c r="H434" s="56"/>
      <c r="I434" s="56"/>
    </row>
    <row r="435" spans="1:9" s="68" customFormat="1" x14ac:dyDescent="0.2">
      <c r="A435" s="65"/>
      <c r="B435" s="66"/>
      <c r="C435" s="67"/>
      <c r="D435" s="56"/>
      <c r="E435" s="65"/>
      <c r="H435" s="56"/>
      <c r="I435" s="56"/>
    </row>
    <row r="436" spans="1:9" s="68" customFormat="1" x14ac:dyDescent="0.2">
      <c r="A436" s="65"/>
      <c r="B436" s="66"/>
      <c r="C436" s="67"/>
      <c r="D436" s="56"/>
      <c r="E436" s="65"/>
      <c r="H436" s="56"/>
      <c r="I436" s="56"/>
    </row>
    <row r="437" spans="1:9" s="68" customFormat="1" x14ac:dyDescent="0.2">
      <c r="A437" s="65"/>
      <c r="B437" s="66"/>
      <c r="C437" s="67"/>
      <c r="D437" s="56"/>
      <c r="E437" s="65"/>
      <c r="H437" s="56"/>
      <c r="I437" s="56"/>
    </row>
    <row r="438" spans="1:9" s="68" customFormat="1" x14ac:dyDescent="0.2">
      <c r="A438" s="65"/>
      <c r="B438" s="66"/>
      <c r="C438" s="67"/>
      <c r="D438" s="56"/>
      <c r="E438" s="65"/>
      <c r="H438" s="56"/>
      <c r="I438" s="56"/>
    </row>
    <row r="439" spans="1:9" s="68" customFormat="1" x14ac:dyDescent="0.2">
      <c r="A439" s="65"/>
      <c r="B439" s="66"/>
      <c r="C439" s="67"/>
      <c r="D439" s="56"/>
      <c r="E439" s="65"/>
      <c r="H439" s="56"/>
      <c r="I439" s="56"/>
    </row>
    <row r="440" spans="1:9" s="68" customFormat="1" x14ac:dyDescent="0.2">
      <c r="A440" s="65"/>
      <c r="B440" s="66"/>
      <c r="C440" s="67"/>
      <c r="D440" s="56"/>
      <c r="E440" s="65"/>
      <c r="H440" s="56"/>
      <c r="I440" s="56"/>
    </row>
    <row r="441" spans="1:9" s="68" customFormat="1" x14ac:dyDescent="0.2">
      <c r="A441" s="65"/>
      <c r="B441" s="66"/>
      <c r="C441" s="67"/>
      <c r="D441" s="56"/>
      <c r="E441" s="65"/>
      <c r="H441" s="56"/>
      <c r="I441" s="56"/>
    </row>
    <row r="442" spans="1:9" s="68" customFormat="1" x14ac:dyDescent="0.2">
      <c r="A442" s="65"/>
      <c r="B442" s="66"/>
      <c r="C442" s="67"/>
      <c r="D442" s="56"/>
      <c r="E442" s="65"/>
      <c r="H442" s="56"/>
      <c r="I442" s="56"/>
    </row>
    <row r="443" spans="1:9" s="68" customFormat="1" x14ac:dyDescent="0.2">
      <c r="A443" s="65"/>
      <c r="B443" s="66"/>
      <c r="C443" s="67"/>
      <c r="D443" s="56"/>
      <c r="E443" s="65"/>
      <c r="H443" s="56"/>
      <c r="I443" s="56"/>
    </row>
    <row r="444" spans="1:9" s="68" customFormat="1" x14ac:dyDescent="0.2">
      <c r="A444" s="65"/>
      <c r="B444" s="66"/>
      <c r="C444" s="67"/>
      <c r="D444" s="56"/>
      <c r="E444" s="65"/>
      <c r="H444" s="56"/>
      <c r="I444" s="56"/>
    </row>
    <row r="445" spans="1:9" s="68" customFormat="1" x14ac:dyDescent="0.2">
      <c r="A445" s="65"/>
      <c r="B445" s="66"/>
      <c r="C445" s="67"/>
      <c r="D445" s="56"/>
      <c r="E445" s="65"/>
      <c r="H445" s="56"/>
      <c r="I445" s="56"/>
    </row>
    <row r="446" spans="1:9" s="68" customFormat="1" x14ac:dyDescent="0.2">
      <c r="A446" s="65"/>
      <c r="B446" s="66"/>
      <c r="C446" s="67"/>
      <c r="D446" s="56"/>
      <c r="E446" s="65"/>
      <c r="H446" s="56"/>
      <c r="I446" s="56"/>
    </row>
    <row r="447" spans="1:9" s="68" customFormat="1" x14ac:dyDescent="0.2">
      <c r="A447" s="65"/>
      <c r="B447" s="66"/>
      <c r="C447" s="67"/>
      <c r="D447" s="56"/>
      <c r="E447" s="65"/>
      <c r="H447" s="56"/>
      <c r="I447" s="56"/>
    </row>
    <row r="448" spans="1:9" s="68" customFormat="1" x14ac:dyDescent="0.2">
      <c r="A448" s="65"/>
      <c r="B448" s="66"/>
      <c r="C448" s="67"/>
      <c r="D448" s="56"/>
      <c r="E448" s="65"/>
      <c r="H448" s="56"/>
      <c r="I448" s="56"/>
    </row>
    <row r="449" spans="1:9" s="68" customFormat="1" x14ac:dyDescent="0.2">
      <c r="A449" s="65"/>
      <c r="B449" s="66"/>
      <c r="C449" s="67"/>
      <c r="D449" s="56"/>
      <c r="E449" s="65"/>
      <c r="H449" s="56"/>
      <c r="I449" s="56"/>
    </row>
    <row r="450" spans="1:9" s="68" customFormat="1" x14ac:dyDescent="0.2">
      <c r="A450" s="65"/>
      <c r="B450" s="66"/>
      <c r="C450" s="67"/>
      <c r="D450" s="56"/>
      <c r="E450" s="65"/>
      <c r="H450" s="56"/>
      <c r="I450" s="56"/>
    </row>
    <row r="451" spans="1:9" s="68" customFormat="1" x14ac:dyDescent="0.2">
      <c r="A451" s="65"/>
      <c r="B451" s="66"/>
      <c r="C451" s="67"/>
      <c r="D451" s="56"/>
      <c r="E451" s="65"/>
      <c r="H451" s="56"/>
      <c r="I451" s="56"/>
    </row>
    <row r="452" spans="1:9" s="68" customFormat="1" x14ac:dyDescent="0.2">
      <c r="A452" s="65"/>
      <c r="B452" s="66"/>
      <c r="C452" s="67"/>
      <c r="D452" s="56"/>
      <c r="E452" s="65"/>
      <c r="H452" s="56"/>
      <c r="I452" s="56"/>
    </row>
    <row r="453" spans="1:9" s="68" customFormat="1" x14ac:dyDescent="0.2">
      <c r="A453" s="65"/>
      <c r="B453" s="66"/>
      <c r="C453" s="67"/>
      <c r="D453" s="56"/>
      <c r="E453" s="65"/>
      <c r="H453" s="56"/>
      <c r="I453" s="56"/>
    </row>
    <row r="454" spans="1:9" s="68" customFormat="1" x14ac:dyDescent="0.2">
      <c r="A454" s="65"/>
      <c r="B454" s="66"/>
      <c r="C454" s="67"/>
      <c r="D454" s="56"/>
      <c r="E454" s="65"/>
      <c r="H454" s="56"/>
      <c r="I454" s="56"/>
    </row>
    <row r="455" spans="1:9" s="68" customFormat="1" x14ac:dyDescent="0.2">
      <c r="A455" s="65"/>
      <c r="B455" s="66"/>
      <c r="C455" s="67"/>
      <c r="D455" s="56"/>
      <c r="E455" s="65"/>
      <c r="H455" s="56"/>
      <c r="I455" s="56"/>
    </row>
    <row r="456" spans="1:9" s="68" customFormat="1" x14ac:dyDescent="0.2">
      <c r="A456" s="65"/>
      <c r="B456" s="66"/>
      <c r="C456" s="67"/>
      <c r="D456" s="56"/>
      <c r="E456" s="65"/>
      <c r="H456" s="56"/>
      <c r="I456" s="56"/>
    </row>
    <row r="457" spans="1:9" s="68" customFormat="1" x14ac:dyDescent="0.2">
      <c r="A457" s="65"/>
      <c r="B457" s="66"/>
      <c r="C457" s="67"/>
      <c r="D457" s="56"/>
      <c r="E457" s="65"/>
      <c r="H457" s="56"/>
      <c r="I457" s="56"/>
    </row>
    <row r="458" spans="1:9" s="68" customFormat="1" x14ac:dyDescent="0.2">
      <c r="A458" s="65"/>
      <c r="B458" s="66"/>
      <c r="C458" s="67"/>
      <c r="D458" s="56"/>
      <c r="E458" s="65"/>
      <c r="H458" s="56"/>
      <c r="I458" s="56"/>
    </row>
    <row r="459" spans="1:9" s="68" customFormat="1" x14ac:dyDescent="0.2">
      <c r="A459" s="65"/>
      <c r="B459" s="66"/>
      <c r="C459" s="67"/>
      <c r="D459" s="56"/>
      <c r="E459" s="65"/>
      <c r="H459" s="56"/>
      <c r="I459" s="56"/>
    </row>
    <row r="460" spans="1:9" s="68" customFormat="1" x14ac:dyDescent="0.2">
      <c r="A460" s="65"/>
      <c r="B460" s="66"/>
      <c r="C460" s="67"/>
      <c r="D460" s="56"/>
      <c r="E460" s="65"/>
      <c r="H460" s="56"/>
      <c r="I460" s="56"/>
    </row>
    <row r="461" spans="1:9" s="68" customFormat="1" x14ac:dyDescent="0.2">
      <c r="A461" s="65"/>
      <c r="B461" s="66"/>
      <c r="C461" s="67"/>
      <c r="D461" s="56"/>
      <c r="E461" s="65"/>
      <c r="H461" s="56"/>
      <c r="I461" s="56"/>
    </row>
    <row r="462" spans="1:9" s="68" customFormat="1" x14ac:dyDescent="0.2">
      <c r="A462" s="65"/>
      <c r="B462" s="66"/>
      <c r="C462" s="67"/>
      <c r="D462" s="56"/>
      <c r="E462" s="65"/>
      <c r="H462" s="56"/>
      <c r="I462" s="56"/>
    </row>
    <row r="463" spans="1:9" s="68" customFormat="1" x14ac:dyDescent="0.2">
      <c r="A463" s="65"/>
      <c r="B463" s="66"/>
      <c r="C463" s="67"/>
      <c r="D463" s="56"/>
      <c r="E463" s="65"/>
      <c r="H463" s="56"/>
      <c r="I463" s="56"/>
    </row>
    <row r="464" spans="1:9" s="68" customFormat="1" x14ac:dyDescent="0.2">
      <c r="A464" s="65"/>
      <c r="B464" s="66"/>
      <c r="C464" s="67"/>
      <c r="D464" s="56"/>
      <c r="E464" s="65"/>
      <c r="H464" s="56"/>
      <c r="I464" s="56"/>
    </row>
    <row r="465" spans="1:9" s="68" customFormat="1" x14ac:dyDescent="0.2">
      <c r="A465" s="65"/>
      <c r="B465" s="66"/>
      <c r="C465" s="67"/>
      <c r="D465" s="56"/>
      <c r="E465" s="65"/>
      <c r="H465" s="56"/>
      <c r="I465" s="56"/>
    </row>
    <row r="466" spans="1:9" s="68" customFormat="1" x14ac:dyDescent="0.2">
      <c r="A466" s="65"/>
      <c r="B466" s="66"/>
      <c r="C466" s="67"/>
      <c r="D466" s="56"/>
      <c r="E466" s="65"/>
      <c r="H466" s="56"/>
      <c r="I466" s="56"/>
    </row>
    <row r="467" spans="1:9" s="68" customFormat="1" x14ac:dyDescent="0.2">
      <c r="A467" s="65"/>
      <c r="B467" s="66"/>
      <c r="C467" s="67"/>
      <c r="D467" s="56"/>
      <c r="E467" s="65"/>
      <c r="H467" s="56"/>
      <c r="I467" s="56"/>
    </row>
    <row r="468" spans="1:9" s="68" customFormat="1" x14ac:dyDescent="0.2">
      <c r="A468" s="65"/>
      <c r="B468" s="66"/>
      <c r="C468" s="67"/>
      <c r="D468" s="56"/>
      <c r="E468" s="65"/>
      <c r="H468" s="56"/>
      <c r="I468" s="56"/>
    </row>
    <row r="469" spans="1:9" s="68" customFormat="1" x14ac:dyDescent="0.2">
      <c r="A469" s="65"/>
      <c r="B469" s="66"/>
      <c r="C469" s="67"/>
      <c r="D469" s="56"/>
      <c r="E469" s="65"/>
      <c r="H469" s="56"/>
      <c r="I469" s="56"/>
    </row>
    <row r="470" spans="1:9" s="68" customFormat="1" x14ac:dyDescent="0.2">
      <c r="A470" s="65"/>
      <c r="B470" s="66"/>
      <c r="C470" s="67"/>
      <c r="D470" s="56"/>
      <c r="E470" s="65"/>
      <c r="H470" s="56"/>
      <c r="I470" s="56"/>
    </row>
    <row r="471" spans="1:9" s="68" customFormat="1" x14ac:dyDescent="0.2">
      <c r="A471" s="65"/>
      <c r="B471" s="66"/>
      <c r="C471" s="67"/>
      <c r="D471" s="56"/>
      <c r="E471" s="65"/>
      <c r="H471" s="56"/>
      <c r="I471" s="56"/>
    </row>
    <row r="472" spans="1:9" s="68" customFormat="1" x14ac:dyDescent="0.2">
      <c r="A472" s="65"/>
      <c r="B472" s="66"/>
      <c r="C472" s="67"/>
      <c r="D472" s="56"/>
      <c r="E472" s="65"/>
      <c r="H472" s="56"/>
      <c r="I472" s="56"/>
    </row>
    <row r="473" spans="1:9" s="68" customFormat="1" x14ac:dyDescent="0.2">
      <c r="A473" s="65"/>
      <c r="B473" s="66"/>
      <c r="C473" s="67"/>
      <c r="D473" s="56"/>
      <c r="E473" s="65"/>
      <c r="H473" s="56"/>
      <c r="I473" s="56"/>
    </row>
    <row r="474" spans="1:9" s="68" customFormat="1" x14ac:dyDescent="0.2">
      <c r="A474" s="65"/>
      <c r="B474" s="66"/>
      <c r="C474" s="67"/>
      <c r="D474" s="56"/>
      <c r="E474" s="65"/>
      <c r="H474" s="56"/>
      <c r="I474" s="56"/>
    </row>
    <row r="475" spans="1:9" s="68" customFormat="1" x14ac:dyDescent="0.2">
      <c r="A475" s="65"/>
      <c r="B475" s="66"/>
      <c r="C475" s="67"/>
      <c r="D475" s="56"/>
      <c r="E475" s="65"/>
      <c r="H475" s="56"/>
      <c r="I475" s="56"/>
    </row>
    <row r="476" spans="1:9" s="68" customFormat="1" x14ac:dyDescent="0.2">
      <c r="A476" s="65"/>
      <c r="B476" s="66"/>
      <c r="C476" s="67"/>
      <c r="D476" s="56"/>
      <c r="E476" s="65"/>
      <c r="H476" s="56"/>
      <c r="I476" s="56"/>
    </row>
    <row r="477" spans="1:9" s="68" customFormat="1" x14ac:dyDescent="0.2">
      <c r="A477" s="65"/>
      <c r="B477" s="66"/>
      <c r="C477" s="67"/>
      <c r="D477" s="56"/>
      <c r="E477" s="65"/>
      <c r="H477" s="56"/>
      <c r="I477" s="56"/>
    </row>
    <row r="478" spans="1:9" s="68" customFormat="1" x14ac:dyDescent="0.2">
      <c r="A478" s="65"/>
      <c r="B478" s="66"/>
      <c r="C478" s="67"/>
      <c r="D478" s="56"/>
      <c r="E478" s="65"/>
      <c r="H478" s="56"/>
      <c r="I478" s="56"/>
    </row>
    <row r="479" spans="1:9" s="68" customFormat="1" x14ac:dyDescent="0.2">
      <c r="A479" s="65"/>
      <c r="B479" s="66"/>
      <c r="C479" s="67"/>
      <c r="D479" s="56"/>
      <c r="E479" s="65"/>
      <c r="H479" s="56"/>
      <c r="I479" s="56"/>
    </row>
    <row r="480" spans="1:9" s="68" customFormat="1" x14ac:dyDescent="0.2">
      <c r="A480" s="65"/>
      <c r="B480" s="66"/>
      <c r="C480" s="67"/>
      <c r="D480" s="56"/>
      <c r="E480" s="65"/>
      <c r="H480" s="56"/>
      <c r="I480" s="56"/>
    </row>
    <row r="481" spans="1:9" s="68" customFormat="1" x14ac:dyDescent="0.2">
      <c r="A481" s="65"/>
      <c r="B481" s="66"/>
      <c r="C481" s="67"/>
      <c r="D481" s="56"/>
      <c r="E481" s="65"/>
      <c r="H481" s="56"/>
      <c r="I481" s="56"/>
    </row>
    <row r="482" spans="1:9" s="68" customFormat="1" x14ac:dyDescent="0.2">
      <c r="A482" s="65"/>
      <c r="B482" s="66"/>
      <c r="C482" s="67"/>
      <c r="D482" s="56"/>
      <c r="E482" s="65"/>
      <c r="H482" s="56"/>
      <c r="I482" s="56"/>
    </row>
    <row r="483" spans="1:9" s="68" customFormat="1" x14ac:dyDescent="0.2">
      <c r="A483" s="65"/>
      <c r="B483" s="66"/>
      <c r="C483" s="67"/>
      <c r="D483" s="56"/>
      <c r="E483" s="65"/>
      <c r="H483" s="56"/>
      <c r="I483" s="56"/>
    </row>
    <row r="484" spans="1:9" s="68" customFormat="1" x14ac:dyDescent="0.2">
      <c r="A484" s="65"/>
      <c r="B484" s="66"/>
      <c r="C484" s="67"/>
      <c r="D484" s="56"/>
      <c r="E484" s="65"/>
      <c r="H484" s="56"/>
      <c r="I484" s="56"/>
    </row>
    <row r="485" spans="1:9" s="68" customFormat="1" x14ac:dyDescent="0.2">
      <c r="A485" s="65"/>
      <c r="B485" s="66"/>
      <c r="C485" s="67"/>
      <c r="D485" s="56"/>
      <c r="E485" s="65"/>
      <c r="H485" s="56"/>
      <c r="I485" s="56"/>
    </row>
    <row r="486" spans="1:9" s="68" customFormat="1" x14ac:dyDescent="0.2">
      <c r="A486" s="65"/>
      <c r="B486" s="66"/>
      <c r="C486" s="67"/>
      <c r="D486" s="56"/>
      <c r="E486" s="65"/>
      <c r="H486" s="56"/>
      <c r="I486" s="56"/>
    </row>
    <row r="487" spans="1:9" s="68" customFormat="1" x14ac:dyDescent="0.2">
      <c r="A487" s="65"/>
      <c r="B487" s="66"/>
      <c r="C487" s="67"/>
      <c r="D487" s="56"/>
      <c r="E487" s="65"/>
      <c r="H487" s="56"/>
      <c r="I487" s="56"/>
    </row>
    <row r="488" spans="1:9" s="68" customFormat="1" x14ac:dyDescent="0.2">
      <c r="A488" s="65"/>
      <c r="B488" s="66"/>
      <c r="C488" s="67"/>
      <c r="D488" s="56"/>
      <c r="E488" s="65"/>
      <c r="H488" s="56"/>
      <c r="I488" s="56"/>
    </row>
    <row r="489" spans="1:9" s="68" customFormat="1" x14ac:dyDescent="0.2">
      <c r="A489" s="65"/>
      <c r="B489" s="66"/>
      <c r="C489" s="67"/>
      <c r="D489" s="56"/>
      <c r="E489" s="65"/>
      <c r="H489" s="56"/>
      <c r="I489" s="56"/>
    </row>
    <row r="490" spans="1:9" s="68" customFormat="1" x14ac:dyDescent="0.2">
      <c r="A490" s="65"/>
      <c r="B490" s="66"/>
      <c r="C490" s="67"/>
      <c r="D490" s="56"/>
      <c r="E490" s="65"/>
      <c r="H490" s="56"/>
      <c r="I490" s="56"/>
    </row>
    <row r="491" spans="1:9" s="68" customFormat="1" x14ac:dyDescent="0.2">
      <c r="A491" s="65"/>
      <c r="B491" s="66"/>
      <c r="C491" s="67"/>
      <c r="D491" s="56"/>
      <c r="E491" s="65"/>
      <c r="H491" s="56"/>
      <c r="I491" s="56"/>
    </row>
    <row r="492" spans="1:9" s="68" customFormat="1" x14ac:dyDescent="0.2">
      <c r="A492" s="65"/>
      <c r="B492" s="66"/>
      <c r="C492" s="67"/>
      <c r="D492" s="56"/>
      <c r="E492" s="65"/>
      <c r="H492" s="56"/>
      <c r="I492" s="56"/>
    </row>
    <row r="493" spans="1:9" s="68" customFormat="1" x14ac:dyDescent="0.2">
      <c r="A493" s="65"/>
      <c r="B493" s="66"/>
      <c r="C493" s="67"/>
      <c r="D493" s="56"/>
      <c r="E493" s="65"/>
      <c r="H493" s="56"/>
      <c r="I493" s="56"/>
    </row>
    <row r="494" spans="1:9" s="68" customFormat="1" x14ac:dyDescent="0.2">
      <c r="A494" s="65"/>
      <c r="B494" s="66"/>
      <c r="C494" s="67"/>
      <c r="D494" s="56"/>
      <c r="E494" s="65"/>
      <c r="H494" s="56"/>
      <c r="I494" s="56"/>
    </row>
    <row r="495" spans="1:9" s="68" customFormat="1" x14ac:dyDescent="0.2">
      <c r="A495" s="65"/>
      <c r="B495" s="66"/>
      <c r="C495" s="67"/>
      <c r="D495" s="56"/>
      <c r="E495" s="65"/>
      <c r="H495" s="56"/>
      <c r="I495" s="56"/>
    </row>
    <row r="496" spans="1:9" s="68" customFormat="1" x14ac:dyDescent="0.2">
      <c r="A496" s="65"/>
      <c r="B496" s="66"/>
      <c r="C496" s="67"/>
      <c r="D496" s="56"/>
      <c r="E496" s="65"/>
      <c r="H496" s="56"/>
      <c r="I496" s="56"/>
    </row>
    <row r="497" spans="1:9" s="68" customFormat="1" x14ac:dyDescent="0.2">
      <c r="A497" s="65"/>
      <c r="B497" s="66"/>
      <c r="C497" s="67"/>
      <c r="D497" s="56"/>
      <c r="E497" s="65"/>
      <c r="H497" s="56"/>
      <c r="I497" s="56"/>
    </row>
    <row r="498" spans="1:9" s="68" customFormat="1" x14ac:dyDescent="0.2">
      <c r="A498" s="65"/>
      <c r="B498" s="66"/>
      <c r="C498" s="67"/>
      <c r="D498" s="56"/>
      <c r="E498" s="65"/>
      <c r="H498" s="56"/>
      <c r="I498" s="56"/>
    </row>
    <row r="499" spans="1:9" s="68" customFormat="1" x14ac:dyDescent="0.2">
      <c r="A499" s="65"/>
      <c r="B499" s="66"/>
      <c r="C499" s="67"/>
      <c r="D499" s="56"/>
      <c r="E499" s="65"/>
      <c r="H499" s="56"/>
      <c r="I499" s="56"/>
    </row>
    <row r="500" spans="1:9" s="68" customFormat="1" x14ac:dyDescent="0.2">
      <c r="A500" s="65"/>
      <c r="B500" s="66"/>
      <c r="C500" s="67"/>
      <c r="D500" s="56"/>
      <c r="E500" s="65"/>
      <c r="H500" s="56"/>
      <c r="I500" s="56"/>
    </row>
    <row r="501" spans="1:9" s="68" customFormat="1" x14ac:dyDescent="0.2">
      <c r="A501" s="65"/>
      <c r="B501" s="66"/>
      <c r="C501" s="67"/>
      <c r="D501" s="56"/>
      <c r="E501" s="65"/>
      <c r="H501" s="56"/>
      <c r="I501" s="56"/>
    </row>
    <row r="502" spans="1:9" s="68" customFormat="1" x14ac:dyDescent="0.2">
      <c r="A502" s="65"/>
      <c r="B502" s="66"/>
      <c r="C502" s="67"/>
      <c r="D502" s="56"/>
      <c r="E502" s="65"/>
      <c r="H502" s="56"/>
      <c r="I502" s="56"/>
    </row>
    <row r="503" spans="1:9" s="68" customFormat="1" x14ac:dyDescent="0.2">
      <c r="A503" s="65"/>
      <c r="B503" s="66"/>
      <c r="C503" s="67"/>
      <c r="D503" s="56"/>
      <c r="E503" s="65"/>
      <c r="H503" s="56"/>
      <c r="I503" s="56"/>
    </row>
    <row r="504" spans="1:9" s="68" customFormat="1" x14ac:dyDescent="0.2">
      <c r="A504" s="65"/>
      <c r="B504" s="66"/>
      <c r="C504" s="67"/>
      <c r="D504" s="56"/>
      <c r="E504" s="65"/>
      <c r="H504" s="56"/>
      <c r="I504" s="56"/>
    </row>
    <row r="505" spans="1:9" s="68" customFormat="1" x14ac:dyDescent="0.2">
      <c r="A505" s="65"/>
      <c r="B505" s="66"/>
      <c r="C505" s="67"/>
      <c r="D505" s="56"/>
      <c r="E505" s="65"/>
      <c r="H505" s="56"/>
      <c r="I505" s="56"/>
    </row>
    <row r="506" spans="1:9" s="68" customFormat="1" x14ac:dyDescent="0.2">
      <c r="A506" s="65"/>
      <c r="B506" s="66"/>
      <c r="C506" s="67"/>
      <c r="D506" s="56"/>
      <c r="E506" s="65"/>
      <c r="H506" s="56"/>
      <c r="I506" s="56"/>
    </row>
    <row r="507" spans="1:9" s="68" customFormat="1" x14ac:dyDescent="0.2">
      <c r="A507" s="65"/>
      <c r="B507" s="66"/>
      <c r="C507" s="67"/>
      <c r="D507" s="56"/>
      <c r="E507" s="65"/>
      <c r="H507" s="56"/>
      <c r="I507" s="56"/>
    </row>
    <row r="508" spans="1:9" s="68" customFormat="1" x14ac:dyDescent="0.2">
      <c r="A508" s="65"/>
      <c r="B508" s="66"/>
      <c r="C508" s="67"/>
      <c r="D508" s="56"/>
      <c r="E508" s="65"/>
      <c r="H508" s="56"/>
      <c r="I508" s="56"/>
    </row>
    <row r="509" spans="1:9" s="68" customFormat="1" x14ac:dyDescent="0.2">
      <c r="A509" s="65"/>
      <c r="B509" s="66"/>
      <c r="C509" s="67"/>
      <c r="D509" s="56"/>
      <c r="E509" s="65"/>
      <c r="H509" s="56"/>
      <c r="I509" s="56"/>
    </row>
    <row r="510" spans="1:9" s="68" customFormat="1" x14ac:dyDescent="0.2">
      <c r="A510" s="65"/>
      <c r="B510" s="66"/>
      <c r="C510" s="67"/>
      <c r="D510" s="56"/>
      <c r="E510" s="65"/>
      <c r="H510" s="56"/>
      <c r="I510" s="56"/>
    </row>
    <row r="511" spans="1:9" s="68" customFormat="1" x14ac:dyDescent="0.2">
      <c r="A511" s="65"/>
      <c r="B511" s="66"/>
      <c r="C511" s="67"/>
      <c r="D511" s="56"/>
      <c r="E511" s="65"/>
      <c r="H511" s="56"/>
      <c r="I511" s="56"/>
    </row>
    <row r="512" spans="1:9" s="68" customFormat="1" x14ac:dyDescent="0.2">
      <c r="A512" s="65"/>
      <c r="B512" s="66"/>
      <c r="C512" s="67"/>
      <c r="D512" s="56"/>
      <c r="E512" s="65"/>
      <c r="H512" s="56"/>
      <c r="I512" s="56"/>
    </row>
    <row r="513" spans="1:9" s="68" customFormat="1" x14ac:dyDescent="0.2">
      <c r="A513" s="65"/>
      <c r="B513" s="66"/>
      <c r="C513" s="67"/>
      <c r="D513" s="56"/>
      <c r="E513" s="65"/>
      <c r="H513" s="56"/>
      <c r="I513" s="56"/>
    </row>
    <row r="514" spans="1:9" s="68" customFormat="1" x14ac:dyDescent="0.2">
      <c r="A514" s="65"/>
      <c r="B514" s="66"/>
      <c r="C514" s="67"/>
      <c r="D514" s="56"/>
      <c r="E514" s="65"/>
      <c r="H514" s="56"/>
      <c r="I514" s="56"/>
    </row>
    <row r="515" spans="1:9" s="68" customFormat="1" x14ac:dyDescent="0.2">
      <c r="A515" s="65"/>
      <c r="B515" s="66"/>
      <c r="C515" s="67"/>
      <c r="D515" s="56"/>
      <c r="E515" s="65"/>
      <c r="H515" s="56"/>
      <c r="I515" s="56"/>
    </row>
    <row r="516" spans="1:9" s="68" customFormat="1" x14ac:dyDescent="0.2">
      <c r="A516" s="65"/>
      <c r="B516" s="66"/>
      <c r="C516" s="67"/>
      <c r="D516" s="56"/>
      <c r="E516" s="65"/>
      <c r="H516" s="56"/>
      <c r="I516" s="56"/>
    </row>
    <row r="517" spans="1:9" s="68" customFormat="1" x14ac:dyDescent="0.2">
      <c r="A517" s="65"/>
      <c r="B517" s="66"/>
      <c r="C517" s="67"/>
      <c r="D517" s="56"/>
      <c r="E517" s="65"/>
      <c r="H517" s="56"/>
      <c r="I517" s="56"/>
    </row>
    <row r="518" spans="1:9" s="68" customFormat="1" x14ac:dyDescent="0.2">
      <c r="A518" s="65"/>
      <c r="B518" s="66"/>
      <c r="C518" s="67"/>
      <c r="D518" s="56"/>
      <c r="E518" s="65"/>
      <c r="H518" s="56"/>
      <c r="I518" s="56"/>
    </row>
    <row r="519" spans="1:9" s="68" customFormat="1" x14ac:dyDescent="0.2">
      <c r="A519" s="65"/>
      <c r="B519" s="66"/>
      <c r="C519" s="67"/>
      <c r="D519" s="56"/>
      <c r="E519" s="65"/>
      <c r="H519" s="56"/>
      <c r="I519" s="56"/>
    </row>
    <row r="520" spans="1:9" s="68" customFormat="1" x14ac:dyDescent="0.2">
      <c r="A520" s="65"/>
      <c r="B520" s="66"/>
      <c r="C520" s="67"/>
      <c r="D520" s="56"/>
      <c r="E520" s="65"/>
      <c r="H520" s="56"/>
      <c r="I520" s="56"/>
    </row>
    <row r="521" spans="1:9" s="68" customFormat="1" x14ac:dyDescent="0.2">
      <c r="A521" s="65"/>
      <c r="B521" s="66"/>
      <c r="C521" s="67"/>
      <c r="D521" s="56"/>
      <c r="E521" s="65"/>
      <c r="H521" s="56"/>
      <c r="I521" s="56"/>
    </row>
    <row r="522" spans="1:9" s="68" customFormat="1" x14ac:dyDescent="0.2">
      <c r="A522" s="65"/>
      <c r="B522" s="66"/>
      <c r="C522" s="67"/>
      <c r="D522" s="56"/>
      <c r="E522" s="65"/>
      <c r="H522" s="56"/>
      <c r="I522" s="56"/>
    </row>
    <row r="523" spans="1:9" s="68" customFormat="1" x14ac:dyDescent="0.2">
      <c r="A523" s="65"/>
      <c r="B523" s="66"/>
      <c r="C523" s="67"/>
      <c r="D523" s="56"/>
      <c r="E523" s="65"/>
      <c r="H523" s="56"/>
      <c r="I523" s="56"/>
    </row>
    <row r="524" spans="1:9" s="68" customFormat="1" x14ac:dyDescent="0.2">
      <c r="A524" s="65"/>
      <c r="B524" s="66"/>
      <c r="C524" s="67"/>
      <c r="D524" s="56"/>
      <c r="E524" s="65"/>
      <c r="H524" s="56"/>
      <c r="I524" s="56"/>
    </row>
    <row r="525" spans="1:9" s="68" customFormat="1" x14ac:dyDescent="0.2">
      <c r="A525" s="65"/>
      <c r="B525" s="66"/>
      <c r="C525" s="67"/>
      <c r="D525" s="56"/>
      <c r="E525" s="65"/>
      <c r="H525" s="56"/>
      <c r="I525" s="56"/>
    </row>
    <row r="526" spans="1:9" s="68" customFormat="1" x14ac:dyDescent="0.2">
      <c r="A526" s="65"/>
      <c r="B526" s="66"/>
      <c r="C526" s="67"/>
      <c r="D526" s="56"/>
      <c r="E526" s="65"/>
      <c r="H526" s="56"/>
      <c r="I526" s="56"/>
    </row>
    <row r="527" spans="1:9" s="68" customFormat="1" x14ac:dyDescent="0.2">
      <c r="A527" s="65"/>
      <c r="B527" s="66"/>
      <c r="C527" s="67"/>
      <c r="D527" s="56"/>
      <c r="E527" s="65"/>
      <c r="H527" s="56"/>
      <c r="I527" s="56"/>
    </row>
    <row r="528" spans="1:9" s="68" customFormat="1" x14ac:dyDescent="0.2">
      <c r="A528" s="65"/>
      <c r="B528" s="66"/>
      <c r="C528" s="67"/>
      <c r="D528" s="56"/>
      <c r="E528" s="65"/>
      <c r="H528" s="56"/>
      <c r="I528" s="56"/>
    </row>
    <row r="529" spans="1:9" s="68" customFormat="1" x14ac:dyDescent="0.2">
      <c r="A529" s="65"/>
      <c r="B529" s="66"/>
      <c r="C529" s="67"/>
      <c r="D529" s="56"/>
      <c r="E529" s="65"/>
      <c r="H529" s="56"/>
      <c r="I529" s="56"/>
    </row>
    <row r="530" spans="1:9" s="68" customFormat="1" x14ac:dyDescent="0.2">
      <c r="A530" s="65"/>
      <c r="B530" s="66"/>
      <c r="C530" s="67"/>
      <c r="D530" s="56"/>
      <c r="E530" s="65"/>
      <c r="H530" s="56"/>
      <c r="I530" s="56"/>
    </row>
    <row r="531" spans="1:9" s="68" customFormat="1" x14ac:dyDescent="0.2">
      <c r="A531" s="65"/>
      <c r="B531" s="66"/>
      <c r="C531" s="67"/>
      <c r="D531" s="56"/>
      <c r="E531" s="65"/>
      <c r="H531" s="56"/>
      <c r="I531" s="56"/>
    </row>
    <row r="532" spans="1:9" s="68" customFormat="1" x14ac:dyDescent="0.2">
      <c r="A532" s="65"/>
      <c r="B532" s="66"/>
      <c r="C532" s="67"/>
      <c r="D532" s="56"/>
      <c r="E532" s="65"/>
      <c r="H532" s="56"/>
      <c r="I532" s="56"/>
    </row>
    <row r="533" spans="1:9" s="68" customFormat="1" x14ac:dyDescent="0.2">
      <c r="A533" s="65"/>
      <c r="B533" s="66"/>
      <c r="C533" s="67"/>
      <c r="D533" s="56"/>
      <c r="E533" s="65"/>
      <c r="H533" s="56"/>
      <c r="I533" s="56"/>
    </row>
    <row r="534" spans="1:9" s="68" customFormat="1" x14ac:dyDescent="0.2">
      <c r="A534" s="65"/>
      <c r="B534" s="66"/>
      <c r="C534" s="67"/>
      <c r="D534" s="56"/>
      <c r="E534" s="65"/>
      <c r="H534" s="56"/>
      <c r="I534" s="56"/>
    </row>
    <row r="535" spans="1:9" s="68" customFormat="1" x14ac:dyDescent="0.2">
      <c r="A535" s="65"/>
      <c r="B535" s="66"/>
      <c r="C535" s="67"/>
      <c r="D535" s="56"/>
      <c r="E535" s="65"/>
      <c r="H535" s="56"/>
      <c r="I535" s="56"/>
    </row>
    <row r="536" spans="1:9" s="68" customFormat="1" x14ac:dyDescent="0.2">
      <c r="A536" s="65"/>
      <c r="B536" s="66"/>
      <c r="C536" s="67"/>
      <c r="D536" s="56"/>
      <c r="E536" s="65"/>
      <c r="H536" s="56"/>
      <c r="I536" s="56"/>
    </row>
    <row r="537" spans="1:9" s="68" customFormat="1" x14ac:dyDescent="0.2">
      <c r="A537" s="65"/>
      <c r="B537" s="66"/>
      <c r="C537" s="67"/>
      <c r="D537" s="56"/>
      <c r="E537" s="65"/>
      <c r="H537" s="56"/>
      <c r="I537" s="56"/>
    </row>
    <row r="538" spans="1:9" s="68" customFormat="1" x14ac:dyDescent="0.2">
      <c r="A538" s="65"/>
      <c r="B538" s="66"/>
      <c r="C538" s="67"/>
      <c r="D538" s="56"/>
      <c r="E538" s="65"/>
      <c r="H538" s="56"/>
      <c r="I538" s="56"/>
    </row>
    <row r="539" spans="1:9" s="68" customFormat="1" x14ac:dyDescent="0.2">
      <c r="A539" s="65"/>
      <c r="B539" s="66"/>
      <c r="C539" s="67"/>
      <c r="D539" s="56"/>
      <c r="E539" s="65"/>
      <c r="H539" s="56"/>
      <c r="I539" s="56"/>
    </row>
    <row r="540" spans="1:9" s="68" customFormat="1" x14ac:dyDescent="0.2">
      <c r="A540" s="65"/>
      <c r="B540" s="66"/>
      <c r="C540" s="67"/>
      <c r="D540" s="56"/>
      <c r="E540" s="65"/>
      <c r="H540" s="56"/>
      <c r="I540" s="56"/>
    </row>
    <row r="541" spans="1:9" s="68" customFormat="1" x14ac:dyDescent="0.2">
      <c r="A541" s="65"/>
      <c r="B541" s="66"/>
      <c r="C541" s="67"/>
      <c r="D541" s="56"/>
      <c r="E541" s="65"/>
      <c r="H541" s="56"/>
      <c r="I541" s="56"/>
    </row>
    <row r="542" spans="1:9" s="68" customFormat="1" x14ac:dyDescent="0.2">
      <c r="A542" s="65"/>
      <c r="B542" s="66"/>
      <c r="C542" s="67"/>
      <c r="D542" s="56"/>
      <c r="E542" s="65"/>
      <c r="H542" s="56"/>
      <c r="I542" s="56"/>
    </row>
    <row r="543" spans="1:9" s="68" customFormat="1" x14ac:dyDescent="0.2">
      <c r="A543" s="65"/>
      <c r="B543" s="66"/>
      <c r="C543" s="67"/>
      <c r="D543" s="56"/>
      <c r="E543" s="65"/>
      <c r="H543" s="56"/>
      <c r="I543" s="56"/>
    </row>
    <row r="544" spans="1:9" s="68" customFormat="1" x14ac:dyDescent="0.2">
      <c r="A544" s="65"/>
      <c r="B544" s="66"/>
      <c r="C544" s="67"/>
      <c r="D544" s="56"/>
      <c r="E544" s="65"/>
      <c r="H544" s="56"/>
      <c r="I544" s="56"/>
    </row>
    <row r="545" spans="1:9" s="68" customFormat="1" x14ac:dyDescent="0.2">
      <c r="A545" s="65"/>
      <c r="B545" s="66"/>
      <c r="C545" s="67"/>
      <c r="D545" s="56"/>
      <c r="E545" s="65"/>
      <c r="H545" s="56"/>
      <c r="I545" s="56"/>
    </row>
    <row r="546" spans="1:9" s="68" customFormat="1" x14ac:dyDescent="0.2">
      <c r="A546" s="65"/>
      <c r="B546" s="66"/>
      <c r="C546" s="67"/>
      <c r="D546" s="56"/>
      <c r="E546" s="65"/>
      <c r="H546" s="56"/>
      <c r="I546" s="56"/>
    </row>
    <row r="547" spans="1:9" s="68" customFormat="1" x14ac:dyDescent="0.2">
      <c r="A547" s="65"/>
      <c r="B547" s="66"/>
      <c r="C547" s="67"/>
      <c r="D547" s="56"/>
      <c r="E547" s="65"/>
      <c r="H547" s="56"/>
      <c r="I547" s="56"/>
    </row>
    <row r="548" spans="1:9" s="68" customFormat="1" x14ac:dyDescent="0.2">
      <c r="A548" s="65"/>
      <c r="B548" s="66"/>
      <c r="C548" s="67"/>
      <c r="D548" s="56"/>
      <c r="E548" s="65"/>
      <c r="H548" s="56"/>
      <c r="I548" s="56"/>
    </row>
    <row r="549" spans="1:9" s="68" customFormat="1" x14ac:dyDescent="0.2">
      <c r="A549" s="65"/>
      <c r="B549" s="66"/>
      <c r="C549" s="67"/>
      <c r="D549" s="56"/>
      <c r="E549" s="65"/>
      <c r="H549" s="56"/>
      <c r="I549" s="56"/>
    </row>
    <row r="550" spans="1:9" s="68" customFormat="1" x14ac:dyDescent="0.2">
      <c r="A550" s="65"/>
      <c r="B550" s="66"/>
      <c r="C550" s="67"/>
      <c r="D550" s="56"/>
      <c r="E550" s="65"/>
      <c r="H550" s="56"/>
      <c r="I550" s="56"/>
    </row>
    <row r="551" spans="1:9" s="68" customFormat="1" x14ac:dyDescent="0.2">
      <c r="A551" s="65"/>
      <c r="B551" s="66"/>
      <c r="C551" s="67"/>
      <c r="D551" s="56"/>
      <c r="E551" s="65"/>
      <c r="H551" s="56"/>
      <c r="I551" s="56"/>
    </row>
    <row r="552" spans="1:9" s="68" customFormat="1" x14ac:dyDescent="0.2">
      <c r="A552" s="65"/>
      <c r="B552" s="66"/>
      <c r="C552" s="67"/>
      <c r="D552" s="56"/>
      <c r="E552" s="65"/>
      <c r="H552" s="56"/>
      <c r="I552" s="56"/>
    </row>
    <row r="553" spans="1:9" s="68" customFormat="1" x14ac:dyDescent="0.2">
      <c r="A553" s="65"/>
      <c r="B553" s="66"/>
      <c r="C553" s="67"/>
      <c r="D553" s="56"/>
      <c r="E553" s="65"/>
      <c r="H553" s="56"/>
      <c r="I553" s="56"/>
    </row>
    <row r="554" spans="1:9" s="68" customFormat="1" x14ac:dyDescent="0.2">
      <c r="A554" s="65"/>
      <c r="B554" s="66"/>
      <c r="C554" s="67"/>
      <c r="D554" s="56"/>
      <c r="E554" s="65"/>
      <c r="H554" s="56"/>
      <c r="I554" s="56"/>
    </row>
    <row r="555" spans="1:9" s="68" customFormat="1" x14ac:dyDescent="0.2">
      <c r="A555" s="65"/>
      <c r="B555" s="66"/>
      <c r="C555" s="67"/>
      <c r="D555" s="56"/>
      <c r="E555" s="65"/>
      <c r="H555" s="56"/>
      <c r="I555" s="56"/>
    </row>
    <row r="556" spans="1:9" s="68" customFormat="1" x14ac:dyDescent="0.2">
      <c r="A556" s="65"/>
      <c r="B556" s="66"/>
      <c r="C556" s="67"/>
      <c r="D556" s="56"/>
      <c r="E556" s="65"/>
      <c r="H556" s="56"/>
      <c r="I556" s="56"/>
    </row>
    <row r="557" spans="1:9" s="68" customFormat="1" x14ac:dyDescent="0.2">
      <c r="A557" s="65"/>
      <c r="B557" s="66"/>
      <c r="C557" s="67"/>
      <c r="D557" s="56"/>
      <c r="E557" s="65"/>
      <c r="H557" s="56"/>
      <c r="I557" s="56"/>
    </row>
    <row r="558" spans="1:9" s="68" customFormat="1" x14ac:dyDescent="0.2">
      <c r="A558" s="65"/>
      <c r="B558" s="66"/>
      <c r="C558" s="67"/>
      <c r="D558" s="56"/>
      <c r="E558" s="65"/>
      <c r="H558" s="56"/>
      <c r="I558" s="56"/>
    </row>
    <row r="559" spans="1:9" s="68" customFormat="1" x14ac:dyDescent="0.2">
      <c r="A559" s="65"/>
      <c r="B559" s="66"/>
      <c r="C559" s="67"/>
      <c r="D559" s="56"/>
      <c r="E559" s="65"/>
      <c r="H559" s="56"/>
      <c r="I559" s="56"/>
    </row>
    <row r="560" spans="1:9" s="68" customFormat="1" x14ac:dyDescent="0.2">
      <c r="A560" s="65"/>
      <c r="B560" s="66"/>
      <c r="C560" s="67"/>
      <c r="D560" s="56"/>
      <c r="E560" s="65"/>
      <c r="H560" s="56"/>
      <c r="I560" s="56"/>
    </row>
    <row r="561" spans="1:9" s="68" customFormat="1" x14ac:dyDescent="0.2">
      <c r="A561" s="65"/>
      <c r="B561" s="66"/>
      <c r="C561" s="67"/>
      <c r="D561" s="56"/>
      <c r="E561" s="65"/>
      <c r="H561" s="56"/>
      <c r="I561" s="56"/>
    </row>
    <row r="562" spans="1:9" s="68" customFormat="1" x14ac:dyDescent="0.2">
      <c r="A562" s="65"/>
      <c r="B562" s="66"/>
      <c r="C562" s="67"/>
      <c r="D562" s="56"/>
      <c r="E562" s="65"/>
      <c r="H562" s="56"/>
      <c r="I562" s="56"/>
    </row>
    <row r="563" spans="1:9" s="68" customFormat="1" x14ac:dyDescent="0.2">
      <c r="A563" s="65"/>
      <c r="B563" s="66"/>
      <c r="C563" s="67"/>
      <c r="D563" s="56"/>
      <c r="E563" s="65"/>
      <c r="H563" s="56"/>
      <c r="I563" s="56"/>
    </row>
    <row r="564" spans="1:9" s="68" customFormat="1" x14ac:dyDescent="0.2">
      <c r="A564" s="65"/>
      <c r="B564" s="66"/>
      <c r="C564" s="67"/>
      <c r="D564" s="56"/>
      <c r="E564" s="65"/>
      <c r="H564" s="56"/>
      <c r="I564" s="56"/>
    </row>
    <row r="565" spans="1:9" s="68" customFormat="1" x14ac:dyDescent="0.2">
      <c r="A565" s="65"/>
      <c r="B565" s="66"/>
      <c r="C565" s="67"/>
      <c r="D565" s="56"/>
      <c r="E565" s="65"/>
      <c r="H565" s="56"/>
      <c r="I565" s="56"/>
    </row>
    <row r="566" spans="1:9" s="68" customFormat="1" x14ac:dyDescent="0.2">
      <c r="A566" s="65"/>
      <c r="B566" s="66"/>
      <c r="C566" s="67"/>
      <c r="D566" s="56"/>
      <c r="E566" s="65"/>
      <c r="H566" s="56"/>
      <c r="I566" s="56"/>
    </row>
    <row r="567" spans="1:9" s="68" customFormat="1" x14ac:dyDescent="0.2">
      <c r="A567" s="65"/>
      <c r="B567" s="66"/>
      <c r="C567" s="67"/>
      <c r="D567" s="56"/>
      <c r="E567" s="65"/>
      <c r="H567" s="56"/>
      <c r="I567" s="56"/>
    </row>
    <row r="568" spans="1:9" s="68" customFormat="1" x14ac:dyDescent="0.2">
      <c r="A568" s="65"/>
      <c r="B568" s="66"/>
      <c r="C568" s="67"/>
      <c r="D568" s="56"/>
      <c r="E568" s="65"/>
      <c r="H568" s="56"/>
      <c r="I568" s="56"/>
    </row>
    <row r="569" spans="1:9" s="68" customFormat="1" x14ac:dyDescent="0.2">
      <c r="A569" s="65"/>
      <c r="B569" s="66"/>
      <c r="C569" s="67"/>
      <c r="D569" s="56"/>
      <c r="E569" s="65"/>
      <c r="H569" s="56"/>
      <c r="I569" s="56"/>
    </row>
    <row r="570" spans="1:9" s="68" customFormat="1" x14ac:dyDescent="0.2">
      <c r="A570" s="65"/>
      <c r="B570" s="66"/>
      <c r="C570" s="67"/>
      <c r="D570" s="56"/>
      <c r="E570" s="65"/>
      <c r="H570" s="56"/>
      <c r="I570" s="56"/>
    </row>
    <row r="571" spans="1:9" s="68" customFormat="1" x14ac:dyDescent="0.2">
      <c r="A571" s="65"/>
      <c r="B571" s="66"/>
      <c r="C571" s="67"/>
      <c r="D571" s="56"/>
      <c r="E571" s="65"/>
      <c r="H571" s="56"/>
      <c r="I571" s="56"/>
    </row>
    <row r="572" spans="1:9" s="68" customFormat="1" x14ac:dyDescent="0.2">
      <c r="A572" s="65"/>
      <c r="B572" s="66"/>
      <c r="C572" s="67"/>
      <c r="D572" s="56"/>
      <c r="E572" s="65"/>
      <c r="H572" s="56"/>
      <c r="I572" s="56"/>
    </row>
    <row r="573" spans="1:9" s="68" customFormat="1" x14ac:dyDescent="0.2">
      <c r="A573" s="65"/>
      <c r="B573" s="66"/>
      <c r="C573" s="67"/>
      <c r="D573" s="56"/>
      <c r="E573" s="65"/>
      <c r="H573" s="56"/>
      <c r="I573" s="56"/>
    </row>
    <row r="574" spans="1:9" s="68" customFormat="1" x14ac:dyDescent="0.2">
      <c r="A574" s="65"/>
      <c r="B574" s="66"/>
      <c r="C574" s="67"/>
      <c r="D574" s="56"/>
      <c r="E574" s="65"/>
      <c r="H574" s="56"/>
      <c r="I574" s="56"/>
    </row>
    <row r="575" spans="1:9" s="68" customFormat="1" x14ac:dyDescent="0.2">
      <c r="A575" s="65"/>
      <c r="B575" s="66"/>
      <c r="C575" s="67"/>
      <c r="D575" s="56"/>
      <c r="E575" s="65"/>
      <c r="H575" s="56"/>
      <c r="I575" s="56"/>
    </row>
    <row r="576" spans="1:9" s="68" customFormat="1" x14ac:dyDescent="0.2">
      <c r="A576" s="65"/>
      <c r="B576" s="66"/>
      <c r="C576" s="67"/>
      <c r="D576" s="56"/>
      <c r="E576" s="65"/>
      <c r="H576" s="56"/>
      <c r="I576" s="56"/>
    </row>
    <row r="577" spans="1:9" s="68" customFormat="1" x14ac:dyDescent="0.2">
      <c r="A577" s="65"/>
      <c r="B577" s="66"/>
      <c r="C577" s="67"/>
      <c r="D577" s="56"/>
      <c r="E577" s="65"/>
      <c r="H577" s="56"/>
      <c r="I577" s="56"/>
    </row>
    <row r="578" spans="1:9" s="68" customFormat="1" x14ac:dyDescent="0.2">
      <c r="A578" s="65"/>
      <c r="B578" s="66"/>
      <c r="C578" s="67"/>
      <c r="D578" s="56"/>
      <c r="E578" s="65"/>
      <c r="H578" s="56"/>
      <c r="I578" s="56"/>
    </row>
    <row r="579" spans="1:9" s="68" customFormat="1" x14ac:dyDescent="0.2">
      <c r="A579" s="65"/>
      <c r="B579" s="66"/>
      <c r="C579" s="67"/>
      <c r="D579" s="56"/>
      <c r="E579" s="65"/>
      <c r="H579" s="56"/>
      <c r="I579" s="56"/>
    </row>
    <row r="580" spans="1:9" s="68" customFormat="1" x14ac:dyDescent="0.2">
      <c r="A580" s="65"/>
      <c r="B580" s="66"/>
      <c r="C580" s="67"/>
      <c r="D580" s="56"/>
      <c r="E580" s="65"/>
      <c r="H580" s="56"/>
      <c r="I580" s="56"/>
    </row>
    <row r="581" spans="1:9" s="68" customFormat="1" x14ac:dyDescent="0.2">
      <c r="A581" s="65"/>
      <c r="B581" s="66"/>
      <c r="C581" s="67"/>
      <c r="D581" s="56"/>
      <c r="E581" s="65"/>
      <c r="H581" s="56"/>
      <c r="I581" s="56"/>
    </row>
    <row r="582" spans="1:9" s="68" customFormat="1" x14ac:dyDescent="0.2">
      <c r="A582" s="65"/>
      <c r="B582" s="66"/>
      <c r="C582" s="67"/>
      <c r="D582" s="56"/>
      <c r="E582" s="65"/>
      <c r="H582" s="56"/>
      <c r="I582" s="56"/>
    </row>
    <row r="583" spans="1:9" s="68" customFormat="1" x14ac:dyDescent="0.2">
      <c r="A583" s="65"/>
      <c r="B583" s="66"/>
      <c r="C583" s="67"/>
      <c r="D583" s="56"/>
      <c r="E583" s="65"/>
      <c r="H583" s="56"/>
      <c r="I583" s="56"/>
    </row>
    <row r="584" spans="1:9" s="68" customFormat="1" x14ac:dyDescent="0.2">
      <c r="A584" s="65"/>
      <c r="B584" s="66"/>
      <c r="C584" s="67"/>
      <c r="D584" s="56"/>
      <c r="E584" s="65"/>
      <c r="H584" s="56"/>
      <c r="I584" s="56"/>
    </row>
    <row r="585" spans="1:9" s="68" customFormat="1" x14ac:dyDescent="0.2">
      <c r="A585" s="65"/>
      <c r="B585" s="66"/>
      <c r="C585" s="67"/>
      <c r="D585" s="56"/>
      <c r="E585" s="65"/>
      <c r="H585" s="56"/>
      <c r="I585" s="56"/>
    </row>
    <row r="586" spans="1:9" s="68" customFormat="1" x14ac:dyDescent="0.2">
      <c r="A586" s="65"/>
      <c r="B586" s="66"/>
      <c r="C586" s="67"/>
      <c r="D586" s="56"/>
      <c r="E586" s="65"/>
      <c r="H586" s="56"/>
      <c r="I586" s="56"/>
    </row>
    <row r="587" spans="1:9" s="68" customFormat="1" x14ac:dyDescent="0.2">
      <c r="A587" s="65"/>
      <c r="B587" s="66"/>
      <c r="C587" s="67"/>
      <c r="D587" s="56"/>
      <c r="E587" s="65"/>
      <c r="H587" s="56"/>
      <c r="I587" s="56"/>
    </row>
    <row r="588" spans="1:9" s="68" customFormat="1" x14ac:dyDescent="0.2">
      <c r="A588" s="65"/>
      <c r="B588" s="66"/>
      <c r="C588" s="67"/>
      <c r="D588" s="56"/>
      <c r="E588" s="65"/>
      <c r="H588" s="56"/>
      <c r="I588" s="56"/>
    </row>
    <row r="589" spans="1:9" s="68" customFormat="1" x14ac:dyDescent="0.2">
      <c r="A589" s="65"/>
      <c r="B589" s="66"/>
      <c r="C589" s="67"/>
      <c r="D589" s="56"/>
      <c r="E589" s="65"/>
      <c r="H589" s="56"/>
      <c r="I589" s="56"/>
    </row>
    <row r="590" spans="1:9" s="68" customFormat="1" x14ac:dyDescent="0.2">
      <c r="A590" s="65"/>
      <c r="B590" s="66"/>
      <c r="C590" s="67"/>
      <c r="D590" s="56"/>
      <c r="E590" s="65"/>
      <c r="H590" s="56"/>
      <c r="I590" s="56"/>
    </row>
    <row r="591" spans="1:9" s="68" customFormat="1" x14ac:dyDescent="0.2">
      <c r="A591" s="65"/>
      <c r="B591" s="66"/>
      <c r="C591" s="67"/>
      <c r="D591" s="56"/>
      <c r="E591" s="65"/>
      <c r="H591" s="56"/>
      <c r="I591" s="56"/>
    </row>
    <row r="592" spans="1:9" s="68" customFormat="1" x14ac:dyDescent="0.2">
      <c r="A592" s="65"/>
      <c r="B592" s="66"/>
      <c r="C592" s="67"/>
      <c r="D592" s="56"/>
      <c r="E592" s="65"/>
      <c r="H592" s="56"/>
      <c r="I592" s="56"/>
    </row>
    <row r="593" spans="1:9" s="68" customFormat="1" x14ac:dyDescent="0.2">
      <c r="A593" s="65"/>
      <c r="B593" s="66"/>
      <c r="C593" s="67"/>
      <c r="D593" s="56"/>
      <c r="E593" s="65"/>
      <c r="H593" s="56"/>
      <c r="I593" s="56"/>
    </row>
    <row r="594" spans="1:9" s="68" customFormat="1" x14ac:dyDescent="0.2">
      <c r="A594" s="65"/>
      <c r="B594" s="66"/>
      <c r="C594" s="67"/>
      <c r="D594" s="56"/>
      <c r="E594" s="65"/>
      <c r="H594" s="56"/>
      <c r="I594" s="56"/>
    </row>
    <row r="595" spans="1:9" s="68" customFormat="1" x14ac:dyDescent="0.2">
      <c r="A595" s="65"/>
      <c r="B595" s="66"/>
      <c r="C595" s="67"/>
      <c r="D595" s="56"/>
      <c r="E595" s="65"/>
      <c r="H595" s="56"/>
      <c r="I595" s="56"/>
    </row>
    <row r="596" spans="1:9" s="68" customFormat="1" x14ac:dyDescent="0.2">
      <c r="A596" s="65"/>
      <c r="B596" s="66"/>
      <c r="C596" s="67"/>
      <c r="D596" s="56"/>
      <c r="E596" s="65"/>
      <c r="H596" s="56"/>
      <c r="I596" s="56"/>
    </row>
    <row r="597" spans="1:9" s="68" customFormat="1" x14ac:dyDescent="0.2">
      <c r="A597" s="65"/>
      <c r="B597" s="66"/>
      <c r="C597" s="67"/>
      <c r="D597" s="56"/>
      <c r="E597" s="65"/>
      <c r="H597" s="56"/>
      <c r="I597" s="56"/>
    </row>
    <row r="598" spans="1:9" s="68" customFormat="1" x14ac:dyDescent="0.2">
      <c r="A598" s="65"/>
      <c r="B598" s="66"/>
      <c r="C598" s="67"/>
      <c r="D598" s="56"/>
      <c r="E598" s="65"/>
      <c r="H598" s="56"/>
      <c r="I598" s="56"/>
    </row>
    <row r="599" spans="1:9" s="68" customFormat="1" x14ac:dyDescent="0.2">
      <c r="A599" s="65"/>
      <c r="B599" s="66"/>
      <c r="C599" s="67"/>
      <c r="D599" s="56"/>
      <c r="E599" s="65"/>
      <c r="H599" s="56"/>
      <c r="I599" s="56"/>
    </row>
    <row r="600" spans="1:9" s="68" customFormat="1" x14ac:dyDescent="0.2">
      <c r="A600" s="65"/>
      <c r="B600" s="66"/>
      <c r="C600" s="67"/>
      <c r="D600" s="56"/>
      <c r="E600" s="65"/>
      <c r="H600" s="56"/>
      <c r="I600" s="56"/>
    </row>
    <row r="601" spans="1:9" s="68" customFormat="1" x14ac:dyDescent="0.2">
      <c r="A601" s="65"/>
      <c r="B601" s="66"/>
      <c r="C601" s="67"/>
      <c r="D601" s="56"/>
      <c r="E601" s="65"/>
      <c r="H601" s="56"/>
      <c r="I601" s="56"/>
    </row>
    <row r="602" spans="1:9" s="68" customFormat="1" x14ac:dyDescent="0.2">
      <c r="A602" s="65"/>
      <c r="B602" s="66"/>
      <c r="C602" s="67"/>
      <c r="D602" s="56"/>
      <c r="E602" s="65"/>
      <c r="H602" s="56"/>
      <c r="I602" s="56"/>
    </row>
    <row r="603" spans="1:9" s="68" customFormat="1" x14ac:dyDescent="0.2">
      <c r="A603" s="65"/>
      <c r="B603" s="66"/>
      <c r="C603" s="67"/>
      <c r="D603" s="56"/>
      <c r="E603" s="65"/>
      <c r="H603" s="56"/>
      <c r="I603" s="56"/>
    </row>
    <row r="604" spans="1:9" s="68" customFormat="1" x14ac:dyDescent="0.2">
      <c r="A604" s="65"/>
      <c r="B604" s="66"/>
      <c r="C604" s="67"/>
      <c r="D604" s="56"/>
      <c r="E604" s="65"/>
      <c r="H604" s="56"/>
      <c r="I604" s="56"/>
    </row>
    <row r="605" spans="1:9" s="68" customFormat="1" x14ac:dyDescent="0.2">
      <c r="A605" s="65"/>
      <c r="B605" s="66"/>
      <c r="C605" s="67"/>
      <c r="D605" s="56"/>
      <c r="E605" s="65"/>
      <c r="H605" s="56"/>
      <c r="I605" s="56"/>
    </row>
    <row r="606" spans="1:9" s="68" customFormat="1" x14ac:dyDescent="0.2">
      <c r="A606" s="65"/>
      <c r="B606" s="66"/>
      <c r="C606" s="67"/>
      <c r="D606" s="56"/>
      <c r="E606" s="65"/>
      <c r="H606" s="56"/>
      <c r="I606" s="56"/>
    </row>
    <row r="607" spans="1:9" s="68" customFormat="1" x14ac:dyDescent="0.2">
      <c r="A607" s="65"/>
      <c r="B607" s="66"/>
      <c r="C607" s="67"/>
      <c r="D607" s="56"/>
      <c r="E607" s="65"/>
      <c r="H607" s="56"/>
      <c r="I607" s="56"/>
    </row>
    <row r="608" spans="1:9" s="68" customFormat="1" x14ac:dyDescent="0.2">
      <c r="A608" s="65"/>
      <c r="B608" s="66"/>
      <c r="C608" s="67"/>
      <c r="D608" s="56"/>
      <c r="E608" s="65"/>
      <c r="H608" s="56"/>
      <c r="I608" s="56"/>
    </row>
    <row r="609" spans="1:9" s="68" customFormat="1" x14ac:dyDescent="0.2">
      <c r="A609" s="65"/>
      <c r="B609" s="66"/>
      <c r="C609" s="67"/>
      <c r="D609" s="56"/>
      <c r="E609" s="65"/>
      <c r="H609" s="56"/>
      <c r="I609" s="56"/>
    </row>
    <row r="610" spans="1:9" s="68" customFormat="1" x14ac:dyDescent="0.2">
      <c r="A610" s="65"/>
      <c r="B610" s="66"/>
      <c r="C610" s="67"/>
      <c r="D610" s="56"/>
      <c r="E610" s="65"/>
      <c r="H610" s="56"/>
      <c r="I610" s="56"/>
    </row>
    <row r="611" spans="1:9" s="68" customFormat="1" x14ac:dyDescent="0.2">
      <c r="A611" s="65"/>
      <c r="B611" s="66"/>
      <c r="C611" s="67"/>
      <c r="D611" s="56"/>
      <c r="E611" s="65"/>
      <c r="H611" s="56"/>
      <c r="I611" s="56"/>
    </row>
    <row r="612" spans="1:9" s="68" customFormat="1" x14ac:dyDescent="0.2">
      <c r="A612" s="65"/>
      <c r="B612" s="66"/>
      <c r="C612" s="67"/>
      <c r="D612" s="56"/>
      <c r="E612" s="65"/>
      <c r="H612" s="56"/>
      <c r="I612" s="56"/>
    </row>
    <row r="613" spans="1:9" s="68" customFormat="1" x14ac:dyDescent="0.2">
      <c r="A613" s="65"/>
      <c r="B613" s="66"/>
      <c r="C613" s="67"/>
      <c r="D613" s="56"/>
      <c r="E613" s="65"/>
      <c r="H613" s="56"/>
      <c r="I613" s="56"/>
    </row>
    <row r="614" spans="1:9" s="68" customFormat="1" x14ac:dyDescent="0.2">
      <c r="A614" s="65"/>
      <c r="B614" s="66"/>
      <c r="C614" s="67"/>
      <c r="D614" s="56"/>
      <c r="E614" s="65"/>
      <c r="H614" s="56"/>
      <c r="I614" s="56"/>
    </row>
    <row r="615" spans="1:9" s="68" customFormat="1" x14ac:dyDescent="0.2">
      <c r="A615" s="65"/>
      <c r="B615" s="66"/>
      <c r="C615" s="67"/>
      <c r="D615" s="56"/>
      <c r="E615" s="65"/>
      <c r="H615" s="56"/>
      <c r="I615" s="56"/>
    </row>
    <row r="616" spans="1:9" s="68" customFormat="1" x14ac:dyDescent="0.2">
      <c r="A616" s="65"/>
      <c r="B616" s="66"/>
      <c r="C616" s="67"/>
      <c r="D616" s="56"/>
      <c r="E616" s="65"/>
      <c r="H616" s="56"/>
      <c r="I616" s="56"/>
    </row>
    <row r="617" spans="1:9" s="68" customFormat="1" x14ac:dyDescent="0.2">
      <c r="A617" s="65"/>
      <c r="B617" s="66"/>
      <c r="C617" s="67"/>
      <c r="D617" s="56"/>
      <c r="E617" s="65"/>
      <c r="H617" s="56"/>
      <c r="I617" s="56"/>
    </row>
    <row r="618" spans="1:9" s="68" customFormat="1" x14ac:dyDescent="0.2">
      <c r="A618" s="65"/>
      <c r="B618" s="66"/>
      <c r="C618" s="67"/>
      <c r="D618" s="56"/>
      <c r="E618" s="65"/>
      <c r="H618" s="56"/>
      <c r="I618" s="56"/>
    </row>
    <row r="619" spans="1:9" s="68" customFormat="1" x14ac:dyDescent="0.2">
      <c r="A619" s="65"/>
      <c r="B619" s="66"/>
      <c r="C619" s="67"/>
      <c r="D619" s="56"/>
      <c r="E619" s="65"/>
      <c r="H619" s="56"/>
      <c r="I619" s="56"/>
    </row>
    <row r="620" spans="1:9" s="68" customFormat="1" x14ac:dyDescent="0.2">
      <c r="A620" s="65"/>
      <c r="B620" s="66"/>
      <c r="C620" s="67"/>
      <c r="D620" s="56"/>
      <c r="E620" s="65"/>
      <c r="H620" s="56"/>
      <c r="I620" s="56"/>
    </row>
    <row r="621" spans="1:9" s="68" customFormat="1" x14ac:dyDescent="0.2">
      <c r="A621" s="65"/>
      <c r="B621" s="66"/>
      <c r="C621" s="67"/>
      <c r="D621" s="56"/>
      <c r="E621" s="65"/>
      <c r="H621" s="56"/>
      <c r="I621" s="56"/>
    </row>
    <row r="622" spans="1:9" s="68" customFormat="1" x14ac:dyDescent="0.2">
      <c r="A622" s="65"/>
      <c r="B622" s="66"/>
      <c r="C622" s="67"/>
      <c r="D622" s="56"/>
      <c r="E622" s="65"/>
      <c r="H622" s="56"/>
      <c r="I622" s="56"/>
    </row>
    <row r="623" spans="1:9" s="68" customFormat="1" x14ac:dyDescent="0.2">
      <c r="A623" s="65"/>
      <c r="B623" s="66"/>
      <c r="C623" s="67"/>
      <c r="D623" s="56"/>
      <c r="E623" s="65"/>
      <c r="H623" s="56"/>
      <c r="I623" s="56"/>
    </row>
    <row r="624" spans="1:9" s="68" customFormat="1" x14ac:dyDescent="0.2">
      <c r="A624" s="65"/>
      <c r="B624" s="66"/>
      <c r="C624" s="67"/>
      <c r="D624" s="56"/>
      <c r="E624" s="65"/>
      <c r="H624" s="56"/>
      <c r="I624" s="56"/>
    </row>
    <row r="625" spans="1:9" s="68" customFormat="1" x14ac:dyDescent="0.2">
      <c r="A625" s="65"/>
      <c r="B625" s="66"/>
      <c r="C625" s="67"/>
      <c r="D625" s="56"/>
      <c r="E625" s="65"/>
      <c r="H625" s="56"/>
      <c r="I625" s="56"/>
    </row>
    <row r="626" spans="1:9" s="68" customFormat="1" x14ac:dyDescent="0.2">
      <c r="A626" s="65"/>
      <c r="B626" s="66"/>
      <c r="C626" s="67"/>
      <c r="D626" s="56"/>
      <c r="E626" s="65"/>
      <c r="H626" s="56"/>
      <c r="I626" s="56"/>
    </row>
    <row r="627" spans="1:9" s="68" customFormat="1" x14ac:dyDescent="0.2">
      <c r="A627" s="65"/>
      <c r="B627" s="66"/>
      <c r="C627" s="67"/>
      <c r="D627" s="56"/>
      <c r="E627" s="65"/>
      <c r="H627" s="56"/>
      <c r="I627" s="56"/>
    </row>
    <row r="628" spans="1:9" s="68" customFormat="1" x14ac:dyDescent="0.2">
      <c r="A628" s="65"/>
      <c r="B628" s="66"/>
      <c r="C628" s="67"/>
      <c r="D628" s="56"/>
      <c r="E628" s="65"/>
      <c r="H628" s="56"/>
      <c r="I628" s="56"/>
    </row>
    <row r="629" spans="1:9" s="68" customFormat="1" x14ac:dyDescent="0.2">
      <c r="A629" s="65"/>
      <c r="B629" s="66"/>
      <c r="C629" s="67"/>
      <c r="D629" s="56"/>
      <c r="E629" s="65"/>
      <c r="H629" s="56"/>
      <c r="I629" s="56"/>
    </row>
    <row r="630" spans="1:9" s="68" customFormat="1" x14ac:dyDescent="0.2">
      <c r="A630" s="65"/>
      <c r="B630" s="66"/>
      <c r="C630" s="67"/>
      <c r="D630" s="56"/>
      <c r="E630" s="65"/>
      <c r="H630" s="56"/>
      <c r="I630" s="56"/>
    </row>
    <row r="631" spans="1:9" s="68" customFormat="1" x14ac:dyDescent="0.2">
      <c r="A631" s="65"/>
      <c r="B631" s="66"/>
      <c r="C631" s="67"/>
      <c r="D631" s="56"/>
      <c r="E631" s="65"/>
      <c r="H631" s="56"/>
      <c r="I631" s="56"/>
    </row>
    <row r="632" spans="1:9" s="68" customFormat="1" x14ac:dyDescent="0.2">
      <c r="A632" s="65"/>
      <c r="B632" s="66"/>
      <c r="C632" s="67"/>
      <c r="D632" s="56"/>
      <c r="E632" s="65"/>
      <c r="H632" s="56"/>
      <c r="I632" s="56"/>
    </row>
  </sheetData>
  <pageMargins left="0.25" right="0.25" top="0.95" bottom="0.75" header="0.09" footer="0.3"/>
  <pageSetup scale="75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46FF-87C1-4D4F-8607-8A68D557EBE2}">
  <sheetPr>
    <tabColor rgb="FF0070C0"/>
    <pageSetUpPr fitToPage="1"/>
  </sheetPr>
  <dimension ref="A1:I629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3.28515625" style="185" customWidth="1"/>
    <col min="2" max="2" width="9.42578125" style="187" customWidth="1"/>
    <col min="3" max="3" width="28.425781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2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220</v>
      </c>
      <c r="B4" s="32"/>
      <c r="D4" s="175" t="s">
        <v>111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112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171" t="s">
        <v>125</v>
      </c>
    </row>
    <row r="9" spans="1:9" x14ac:dyDescent="0.2">
      <c r="A9" s="185" t="s">
        <v>221</v>
      </c>
      <c r="B9" s="186">
        <v>45785</v>
      </c>
      <c r="C9" s="187" t="s">
        <v>82</v>
      </c>
      <c r="D9" s="188">
        <v>35155.040000000001</v>
      </c>
      <c r="E9" s="189">
        <f>D9</f>
        <v>35155.040000000001</v>
      </c>
      <c r="F9" s="192"/>
      <c r="G9" s="190"/>
      <c r="H9" s="190">
        <f>E9</f>
        <v>35155.040000000001</v>
      </c>
    </row>
    <row r="10" spans="1:9" x14ac:dyDescent="0.2">
      <c r="A10" s="185" t="s">
        <v>241</v>
      </c>
      <c r="B10" s="191">
        <v>45853</v>
      </c>
      <c r="C10" s="187" t="s">
        <v>242</v>
      </c>
      <c r="D10" s="188"/>
      <c r="E10" s="189">
        <f t="shared" ref="E10:E21" si="0">E9+D10</f>
        <v>35155.040000000001</v>
      </c>
      <c r="F10" s="192">
        <v>28811.74</v>
      </c>
      <c r="G10" s="190">
        <f t="shared" ref="G10:G21" si="1">G9+F10</f>
        <v>28811.74</v>
      </c>
      <c r="H10" s="190">
        <f t="shared" ref="H10:H21" si="2">H9-F10+D10</f>
        <v>6343.2999999999993</v>
      </c>
      <c r="I10" s="193">
        <f>28811.74/0.95*0.05</f>
        <v>1516.4073684210528</v>
      </c>
    </row>
    <row r="11" spans="1:9" x14ac:dyDescent="0.2">
      <c r="A11" s="185" t="s">
        <v>247</v>
      </c>
      <c r="B11" s="186">
        <v>45887</v>
      </c>
      <c r="C11" s="187" t="s">
        <v>248</v>
      </c>
      <c r="D11" s="194">
        <v>-4826.8900000000003</v>
      </c>
      <c r="E11" s="189">
        <f t="shared" si="0"/>
        <v>30328.15</v>
      </c>
      <c r="F11" s="192">
        <v>1516.41</v>
      </c>
      <c r="G11" s="190">
        <f t="shared" si="1"/>
        <v>30328.15</v>
      </c>
      <c r="H11" s="190">
        <f t="shared" si="2"/>
        <v>0</v>
      </c>
      <c r="I11" s="190"/>
    </row>
    <row r="12" spans="1:9" x14ac:dyDescent="0.2">
      <c r="B12" s="186"/>
      <c r="C12" s="187"/>
      <c r="D12" s="217"/>
      <c r="E12" s="189">
        <f t="shared" si="0"/>
        <v>30328.15</v>
      </c>
      <c r="F12" s="192"/>
      <c r="G12" s="190">
        <f t="shared" si="1"/>
        <v>30328.15</v>
      </c>
      <c r="H12" s="190">
        <f t="shared" si="2"/>
        <v>0</v>
      </c>
      <c r="I12" s="193"/>
    </row>
    <row r="13" spans="1:9" x14ac:dyDescent="0.2">
      <c r="B13" s="186"/>
      <c r="C13" s="187"/>
      <c r="D13" s="217"/>
      <c r="E13" s="189">
        <f t="shared" si="0"/>
        <v>30328.15</v>
      </c>
      <c r="F13" s="193"/>
      <c r="G13" s="190">
        <f t="shared" si="1"/>
        <v>30328.15</v>
      </c>
      <c r="H13" s="190">
        <f t="shared" si="2"/>
        <v>0</v>
      </c>
      <c r="I13" s="190"/>
    </row>
    <row r="14" spans="1:9" x14ac:dyDescent="0.2">
      <c r="B14" s="186"/>
      <c r="C14" s="187"/>
      <c r="D14" s="189"/>
      <c r="E14" s="189">
        <f t="shared" si="0"/>
        <v>30328.15</v>
      </c>
      <c r="F14" s="190"/>
      <c r="G14" s="190">
        <f t="shared" si="1"/>
        <v>30328.15</v>
      </c>
      <c r="H14" s="190">
        <f t="shared" si="2"/>
        <v>0</v>
      </c>
      <c r="I14" s="190"/>
    </row>
    <row r="15" spans="1:9" x14ac:dyDescent="0.2">
      <c r="B15" s="186"/>
      <c r="C15" s="187"/>
      <c r="D15" s="189"/>
      <c r="E15" s="189">
        <f t="shared" si="0"/>
        <v>30328.15</v>
      </c>
      <c r="F15" s="193"/>
      <c r="G15" s="190">
        <f t="shared" si="1"/>
        <v>30328.15</v>
      </c>
      <c r="H15" s="190">
        <f t="shared" si="2"/>
        <v>0</v>
      </c>
      <c r="I15" s="190"/>
    </row>
    <row r="16" spans="1:9" x14ac:dyDescent="0.2">
      <c r="B16" s="186"/>
      <c r="C16" s="187"/>
      <c r="D16" s="189"/>
      <c r="E16" s="189">
        <f t="shared" si="0"/>
        <v>30328.15</v>
      </c>
      <c r="F16" s="193"/>
      <c r="G16" s="190">
        <f t="shared" si="1"/>
        <v>30328.15</v>
      </c>
      <c r="H16" s="190">
        <f t="shared" si="2"/>
        <v>0</v>
      </c>
      <c r="I16" s="190"/>
    </row>
    <row r="17" spans="1:9" x14ac:dyDescent="0.2">
      <c r="B17" s="186"/>
      <c r="C17" s="187"/>
      <c r="D17" s="189"/>
      <c r="E17" s="189">
        <f t="shared" si="0"/>
        <v>30328.15</v>
      </c>
      <c r="F17" s="193"/>
      <c r="G17" s="190">
        <f t="shared" si="1"/>
        <v>30328.15</v>
      </c>
      <c r="H17" s="190">
        <f t="shared" si="2"/>
        <v>0</v>
      </c>
      <c r="I17" s="190"/>
    </row>
    <row r="18" spans="1:9" x14ac:dyDescent="0.2">
      <c r="B18" s="186"/>
      <c r="C18" s="187"/>
      <c r="D18" s="189"/>
      <c r="E18" s="189">
        <f t="shared" si="0"/>
        <v>30328.15</v>
      </c>
      <c r="F18" s="193"/>
      <c r="G18" s="190">
        <f t="shared" si="1"/>
        <v>30328.15</v>
      </c>
      <c r="H18" s="190">
        <f t="shared" si="2"/>
        <v>0</v>
      </c>
      <c r="I18" s="190"/>
    </row>
    <row r="19" spans="1:9" x14ac:dyDescent="0.2">
      <c r="B19" s="186"/>
      <c r="C19" s="187"/>
      <c r="D19" s="189"/>
      <c r="E19" s="189">
        <f t="shared" si="0"/>
        <v>30328.15</v>
      </c>
      <c r="F19" s="190"/>
      <c r="G19" s="190">
        <f t="shared" si="1"/>
        <v>30328.15</v>
      </c>
      <c r="H19" s="190">
        <f t="shared" si="2"/>
        <v>0</v>
      </c>
      <c r="I19" s="190"/>
    </row>
    <row r="20" spans="1:9" x14ac:dyDescent="0.2">
      <c r="B20" s="186"/>
      <c r="C20" s="187"/>
      <c r="D20" s="189"/>
      <c r="E20" s="189">
        <f t="shared" si="0"/>
        <v>30328.15</v>
      </c>
      <c r="F20" s="190"/>
      <c r="G20" s="190">
        <f t="shared" si="1"/>
        <v>30328.15</v>
      </c>
      <c r="H20" s="190">
        <f t="shared" si="2"/>
        <v>0</v>
      </c>
      <c r="I20" s="190"/>
    </row>
    <row r="21" spans="1:9" x14ac:dyDescent="0.2">
      <c r="B21" s="186"/>
      <c r="C21" s="195"/>
      <c r="D21" s="189"/>
      <c r="E21" s="189">
        <f t="shared" si="0"/>
        <v>30328.15</v>
      </c>
      <c r="F21" s="190"/>
      <c r="G21" s="190">
        <f t="shared" si="1"/>
        <v>30328.15</v>
      </c>
      <c r="H21" s="190">
        <f t="shared" si="2"/>
        <v>0</v>
      </c>
      <c r="I21" s="190"/>
    </row>
    <row r="22" spans="1:9" x14ac:dyDescent="0.2">
      <c r="D22" s="190"/>
      <c r="E22" s="190"/>
      <c r="F22" s="190"/>
      <c r="G22" s="190"/>
      <c r="H22" s="190"/>
      <c r="I22" s="190"/>
    </row>
    <row r="23" spans="1:9" ht="13.5" thickBot="1" x14ac:dyDescent="0.25">
      <c r="B23" s="197"/>
      <c r="C23" s="198" t="s">
        <v>28</v>
      </c>
      <c r="D23" s="199">
        <f>SUM(D9:D22)</f>
        <v>30328.15</v>
      </c>
      <c r="E23" s="199"/>
      <c r="F23" s="199">
        <f>SUM(F9:F22)</f>
        <v>30328.15</v>
      </c>
      <c r="G23" s="199"/>
      <c r="H23" s="199">
        <f>D23-F23</f>
        <v>0</v>
      </c>
      <c r="I23" s="193" t="s">
        <v>147</v>
      </c>
    </row>
    <row r="24" spans="1:9" ht="13.5" thickTop="1" x14ac:dyDescent="0.2">
      <c r="D24" s="190"/>
      <c r="E24" s="190"/>
      <c r="F24" s="190"/>
      <c r="G24" s="190"/>
      <c r="H24" s="190"/>
      <c r="I24" s="190"/>
    </row>
    <row r="25" spans="1:9" x14ac:dyDescent="0.2">
      <c r="D25" s="190"/>
      <c r="E25" s="190"/>
      <c r="F25" s="190"/>
      <c r="G25" s="190"/>
      <c r="H25" s="190"/>
    </row>
    <row r="26" spans="1:9" x14ac:dyDescent="0.2">
      <c r="C26" s="196" t="s">
        <v>84</v>
      </c>
      <c r="D26" s="190">
        <f>5815.04</f>
        <v>5815.04</v>
      </c>
      <c r="E26" s="190"/>
      <c r="F26" s="190">
        <f>1884.65+3930.39</f>
        <v>5815.04</v>
      </c>
      <c r="G26" s="190"/>
      <c r="H26" s="190">
        <f>D26-F26</f>
        <v>0</v>
      </c>
    </row>
    <row r="27" spans="1:9" x14ac:dyDescent="0.2">
      <c r="C27" s="196" t="s">
        <v>222</v>
      </c>
      <c r="D27" s="190">
        <f>29340-4826.89</f>
        <v>24513.11</v>
      </c>
      <c r="E27" s="190"/>
      <c r="F27" s="190">
        <f>28443.5-5446.8+1516.41</f>
        <v>24513.11</v>
      </c>
      <c r="G27" s="190"/>
      <c r="H27" s="190">
        <f>D27-F27</f>
        <v>0</v>
      </c>
    </row>
    <row r="28" spans="1:9" ht="13.5" thickBot="1" x14ac:dyDescent="0.25">
      <c r="C28" s="200" t="s">
        <v>223</v>
      </c>
      <c r="D28" s="199">
        <f>SUM(D25:D27)</f>
        <v>30328.15</v>
      </c>
      <c r="E28" s="190"/>
      <c r="F28" s="199">
        <f>SUM(F25:F27)</f>
        <v>30328.15</v>
      </c>
      <c r="G28" s="190"/>
      <c r="H28" s="199">
        <f>SUM(H25:H27)</f>
        <v>0</v>
      </c>
    </row>
    <row r="29" spans="1:9" ht="13.5" thickTop="1" x14ac:dyDescent="0.2">
      <c r="D29" s="190"/>
      <c r="E29" s="190"/>
      <c r="F29" s="190"/>
      <c r="G29" s="190"/>
      <c r="H29" s="190"/>
    </row>
    <row r="30" spans="1:9" x14ac:dyDescent="0.2">
      <c r="D30" s="190"/>
      <c r="E30" s="190"/>
      <c r="F30" s="190"/>
      <c r="G30" s="190"/>
      <c r="H30" s="190"/>
    </row>
    <row r="31" spans="1:9" x14ac:dyDescent="0.2">
      <c r="A31" s="215"/>
      <c r="D31" s="190"/>
      <c r="E31" s="190"/>
      <c r="F31" s="190"/>
      <c r="G31" s="190"/>
      <c r="H31" s="190"/>
    </row>
    <row r="32" spans="1:9" x14ac:dyDescent="0.2">
      <c r="C32" s="200"/>
      <c r="D32" s="218"/>
      <c r="E32" s="190"/>
      <c r="F32" s="218"/>
      <c r="G32" s="190"/>
      <c r="H32" s="218"/>
    </row>
    <row r="33" spans="3:8" x14ac:dyDescent="0.2">
      <c r="D33" s="193"/>
      <c r="E33" s="190"/>
      <c r="F33" s="193"/>
      <c r="G33" s="190"/>
      <c r="H33" s="193"/>
    </row>
    <row r="34" spans="3:8" x14ac:dyDescent="0.2">
      <c r="D34" s="190"/>
      <c r="E34" s="190"/>
      <c r="F34" s="190"/>
      <c r="G34" s="190"/>
      <c r="H34" s="190"/>
    </row>
    <row r="35" spans="3:8" x14ac:dyDescent="0.2">
      <c r="D35" s="190"/>
      <c r="E35" s="190"/>
      <c r="F35" s="190"/>
      <c r="G35" s="190"/>
      <c r="H35" s="190"/>
    </row>
    <row r="36" spans="3:8" x14ac:dyDescent="0.2">
      <c r="C36" s="200"/>
      <c r="D36" s="218"/>
      <c r="E36" s="190"/>
      <c r="F36" s="218"/>
      <c r="G36" s="190"/>
      <c r="H36" s="218"/>
    </row>
    <row r="37" spans="3:8" x14ac:dyDescent="0.2">
      <c r="E37" s="185"/>
    </row>
    <row r="38" spans="3:8" x14ac:dyDescent="0.2">
      <c r="C38" s="200"/>
      <c r="D38" s="218"/>
      <c r="E38" s="185"/>
      <c r="F38" s="218"/>
      <c r="H38" s="218"/>
    </row>
    <row r="39" spans="3:8" x14ac:dyDescent="0.2">
      <c r="E39" s="185"/>
    </row>
    <row r="40" spans="3:8" x14ac:dyDescent="0.2">
      <c r="E40" s="185"/>
    </row>
    <row r="41" spans="3:8" x14ac:dyDescent="0.2">
      <c r="E41" s="185"/>
    </row>
    <row r="42" spans="3:8" x14ac:dyDescent="0.2">
      <c r="E42" s="185"/>
    </row>
    <row r="43" spans="3:8" x14ac:dyDescent="0.2">
      <c r="E43" s="185"/>
    </row>
    <row r="44" spans="3:8" x14ac:dyDescent="0.2">
      <c r="C44" s="196" t="s">
        <v>5</v>
      </c>
      <c r="E44" s="185"/>
    </row>
    <row r="45" spans="3:8" x14ac:dyDescent="0.2">
      <c r="E45" s="185"/>
    </row>
    <row r="46" spans="3:8" x14ac:dyDescent="0.2">
      <c r="E46" s="185"/>
    </row>
    <row r="47" spans="3:8" x14ac:dyDescent="0.2">
      <c r="E47" s="185"/>
    </row>
    <row r="48" spans="3:8" x14ac:dyDescent="0.2">
      <c r="E48" s="185"/>
    </row>
    <row r="49" spans="1:9" x14ac:dyDescent="0.2">
      <c r="E49" s="185"/>
    </row>
    <row r="50" spans="1:9" s="201" customFormat="1" x14ac:dyDescent="0.2">
      <c r="A50" s="185"/>
      <c r="B50" s="187"/>
      <c r="C50" s="196"/>
      <c r="D50" s="43"/>
      <c r="E50" s="185"/>
      <c r="H50" s="43"/>
      <c r="I50" s="43"/>
    </row>
    <row r="51" spans="1:9" s="201" customFormat="1" x14ac:dyDescent="0.2">
      <c r="A51" s="185"/>
      <c r="B51" s="187"/>
      <c r="C51" s="196"/>
      <c r="D51" s="43"/>
      <c r="E51" s="185"/>
      <c r="H51" s="43"/>
      <c r="I51" s="43"/>
    </row>
    <row r="52" spans="1:9" s="201" customFormat="1" x14ac:dyDescent="0.2">
      <c r="A52" s="185"/>
      <c r="B52" s="187"/>
      <c r="C52" s="196"/>
      <c r="D52" s="43"/>
      <c r="E52" s="185"/>
      <c r="H52" s="43"/>
      <c r="I52" s="43"/>
    </row>
    <row r="53" spans="1:9" s="201" customFormat="1" x14ac:dyDescent="0.2">
      <c r="A53" s="185"/>
      <c r="B53" s="187"/>
      <c r="C53" s="196"/>
      <c r="D53" s="43"/>
      <c r="E53" s="185"/>
      <c r="H53" s="43"/>
      <c r="I53" s="43"/>
    </row>
    <row r="54" spans="1:9" s="201" customFormat="1" x14ac:dyDescent="0.2">
      <c r="A54" s="185"/>
      <c r="B54" s="187"/>
      <c r="C54" s="196"/>
      <c r="D54" s="43"/>
      <c r="E54" s="185"/>
      <c r="H54" s="43"/>
      <c r="I54" s="43"/>
    </row>
    <row r="55" spans="1:9" s="201" customFormat="1" x14ac:dyDescent="0.2">
      <c r="A55" s="185"/>
      <c r="B55" s="187"/>
      <c r="C55" s="196"/>
      <c r="D55" s="43"/>
      <c r="E55" s="185"/>
      <c r="H55" s="43"/>
      <c r="I55" s="43"/>
    </row>
    <row r="56" spans="1:9" s="201" customFormat="1" x14ac:dyDescent="0.2">
      <c r="A56" s="185"/>
      <c r="B56" s="187"/>
      <c r="C56" s="196"/>
      <c r="D56" s="43"/>
      <c r="E56" s="185"/>
      <c r="H56" s="43"/>
      <c r="I56" s="43"/>
    </row>
    <row r="57" spans="1:9" s="201" customFormat="1" x14ac:dyDescent="0.2">
      <c r="A57" s="185"/>
      <c r="B57" s="187"/>
      <c r="C57" s="196"/>
      <c r="D57" s="43"/>
      <c r="E57" s="185"/>
      <c r="H57" s="43"/>
      <c r="I57" s="43"/>
    </row>
    <row r="58" spans="1:9" s="201" customFormat="1" x14ac:dyDescent="0.2">
      <c r="A58" s="185"/>
      <c r="B58" s="187"/>
      <c r="C58" s="196"/>
      <c r="D58" s="43"/>
      <c r="E58" s="185"/>
      <c r="H58" s="43"/>
      <c r="I58" s="43"/>
    </row>
    <row r="59" spans="1:9" s="201" customFormat="1" x14ac:dyDescent="0.2">
      <c r="A59" s="185"/>
      <c r="B59" s="187"/>
      <c r="C59" s="196"/>
      <c r="D59" s="43"/>
      <c r="E59" s="185"/>
      <c r="H59" s="43"/>
      <c r="I59" s="43"/>
    </row>
    <row r="60" spans="1:9" s="201" customFormat="1" x14ac:dyDescent="0.2">
      <c r="A60" s="185"/>
      <c r="B60" s="187"/>
      <c r="C60" s="196"/>
      <c r="D60" s="43"/>
      <c r="E60" s="185"/>
      <c r="H60" s="43"/>
      <c r="I60" s="43"/>
    </row>
    <row r="61" spans="1:9" s="201" customFormat="1" x14ac:dyDescent="0.2">
      <c r="A61" s="185"/>
      <c r="B61" s="187"/>
      <c r="C61" s="196"/>
      <c r="D61" s="43"/>
      <c r="E61" s="185"/>
      <c r="H61" s="43"/>
      <c r="I61" s="43"/>
    </row>
    <row r="62" spans="1:9" s="201" customFormat="1" x14ac:dyDescent="0.2">
      <c r="A62" s="185"/>
      <c r="B62" s="187"/>
      <c r="C62" s="196"/>
      <c r="D62" s="43"/>
      <c r="E62" s="185"/>
      <c r="H62" s="43"/>
      <c r="I62" s="43"/>
    </row>
    <row r="63" spans="1:9" s="201" customFormat="1" x14ac:dyDescent="0.2">
      <c r="A63" s="185"/>
      <c r="B63" s="187"/>
      <c r="C63" s="196"/>
      <c r="D63" s="43"/>
      <c r="E63" s="185"/>
      <c r="H63" s="43"/>
      <c r="I63" s="43"/>
    </row>
    <row r="64" spans="1:9" s="201" customFormat="1" x14ac:dyDescent="0.2">
      <c r="A64" s="185"/>
      <c r="B64" s="187"/>
      <c r="C64" s="196"/>
      <c r="D64" s="43"/>
      <c r="E64" s="185"/>
      <c r="H64" s="43"/>
      <c r="I64" s="43"/>
    </row>
    <row r="65" spans="1:9" s="201" customFormat="1" x14ac:dyDescent="0.2">
      <c r="A65" s="185"/>
      <c r="B65" s="187"/>
      <c r="C65" s="196"/>
      <c r="D65" s="43"/>
      <c r="E65" s="185"/>
      <c r="H65" s="43"/>
      <c r="I65" s="43"/>
    </row>
    <row r="66" spans="1:9" s="201" customFormat="1" x14ac:dyDescent="0.2">
      <c r="A66" s="185"/>
      <c r="B66" s="187"/>
      <c r="C66" s="196"/>
      <c r="D66" s="43"/>
      <c r="E66" s="185"/>
      <c r="H66" s="43"/>
      <c r="I66" s="43"/>
    </row>
    <row r="67" spans="1:9" s="201" customFormat="1" x14ac:dyDescent="0.2">
      <c r="A67" s="185"/>
      <c r="B67" s="187"/>
      <c r="C67" s="196"/>
      <c r="D67" s="43"/>
      <c r="E67" s="185"/>
      <c r="H67" s="43"/>
      <c r="I67" s="43"/>
    </row>
    <row r="68" spans="1:9" s="201" customFormat="1" x14ac:dyDescent="0.2">
      <c r="A68" s="185"/>
      <c r="B68" s="187"/>
      <c r="C68" s="196"/>
      <c r="D68" s="43"/>
      <c r="E68" s="185"/>
      <c r="H68" s="43"/>
      <c r="I68" s="43"/>
    </row>
    <row r="69" spans="1:9" s="201" customFormat="1" x14ac:dyDescent="0.2">
      <c r="A69" s="185"/>
      <c r="B69" s="187"/>
      <c r="C69" s="196"/>
      <c r="D69" s="43"/>
      <c r="E69" s="185"/>
      <c r="H69" s="43"/>
      <c r="I69" s="43"/>
    </row>
    <row r="70" spans="1:9" s="201" customFormat="1" x14ac:dyDescent="0.2">
      <c r="A70" s="185"/>
      <c r="B70" s="187"/>
      <c r="C70" s="196"/>
      <c r="D70" s="43"/>
      <c r="E70" s="185"/>
      <c r="H70" s="43"/>
      <c r="I70" s="43"/>
    </row>
    <row r="71" spans="1:9" s="201" customFormat="1" x14ac:dyDescent="0.2">
      <c r="A71" s="185"/>
      <c r="B71" s="187"/>
      <c r="C71" s="196"/>
      <c r="D71" s="43"/>
      <c r="E71" s="185"/>
      <c r="H71" s="43"/>
      <c r="I71" s="43"/>
    </row>
    <row r="72" spans="1:9" s="201" customFormat="1" x14ac:dyDescent="0.2">
      <c r="A72" s="185"/>
      <c r="B72" s="187"/>
      <c r="C72" s="196"/>
      <c r="D72" s="43"/>
      <c r="E72" s="185"/>
      <c r="H72" s="43"/>
      <c r="I72" s="43"/>
    </row>
    <row r="73" spans="1:9" s="201" customFormat="1" x14ac:dyDescent="0.2">
      <c r="A73" s="185"/>
      <c r="B73" s="187"/>
      <c r="C73" s="196"/>
      <c r="D73" s="43"/>
      <c r="E73" s="185"/>
      <c r="H73" s="43"/>
      <c r="I73" s="43"/>
    </row>
    <row r="74" spans="1:9" s="201" customFormat="1" x14ac:dyDescent="0.2">
      <c r="A74" s="185"/>
      <c r="B74" s="187"/>
      <c r="C74" s="196"/>
      <c r="D74" s="43"/>
      <c r="E74" s="185"/>
      <c r="H74" s="43"/>
      <c r="I74" s="43"/>
    </row>
    <row r="75" spans="1:9" s="201" customFormat="1" x14ac:dyDescent="0.2">
      <c r="A75" s="185"/>
      <c r="B75" s="187"/>
      <c r="C75" s="196"/>
      <c r="D75" s="43"/>
      <c r="E75" s="185"/>
      <c r="H75" s="43"/>
      <c r="I75" s="43"/>
    </row>
    <row r="76" spans="1:9" s="201" customFormat="1" x14ac:dyDescent="0.2">
      <c r="A76" s="185"/>
      <c r="B76" s="187"/>
      <c r="C76" s="196"/>
      <c r="D76" s="43"/>
      <c r="E76" s="185"/>
      <c r="H76" s="43"/>
      <c r="I76" s="43"/>
    </row>
    <row r="77" spans="1:9" s="201" customFormat="1" x14ac:dyDescent="0.2">
      <c r="A77" s="185"/>
      <c r="B77" s="187"/>
      <c r="C77" s="196"/>
      <c r="D77" s="43"/>
      <c r="E77" s="185"/>
      <c r="H77" s="43"/>
      <c r="I77" s="43"/>
    </row>
    <row r="78" spans="1:9" s="201" customFormat="1" x14ac:dyDescent="0.2">
      <c r="A78" s="185"/>
      <c r="B78" s="187"/>
      <c r="C78" s="196"/>
      <c r="D78" s="43"/>
      <c r="E78" s="185"/>
      <c r="H78" s="43"/>
      <c r="I78" s="43"/>
    </row>
    <row r="79" spans="1:9" s="201" customFormat="1" x14ac:dyDescent="0.2">
      <c r="A79" s="185"/>
      <c r="B79" s="187"/>
      <c r="C79" s="196"/>
      <c r="D79" s="43"/>
      <c r="E79" s="185"/>
      <c r="H79" s="43"/>
      <c r="I79" s="43"/>
    </row>
    <row r="80" spans="1:9" s="201" customFormat="1" x14ac:dyDescent="0.2">
      <c r="A80" s="185"/>
      <c r="B80" s="187"/>
      <c r="C80" s="196"/>
      <c r="D80" s="43"/>
      <c r="E80" s="185"/>
      <c r="H80" s="43"/>
      <c r="I80" s="43"/>
    </row>
    <row r="81" spans="1:9" s="201" customFormat="1" x14ac:dyDescent="0.2">
      <c r="A81" s="185"/>
      <c r="B81" s="187"/>
      <c r="C81" s="196"/>
      <c r="D81" s="43"/>
      <c r="E81" s="185"/>
      <c r="H81" s="43"/>
      <c r="I81" s="43"/>
    </row>
    <row r="82" spans="1:9" s="201" customFormat="1" x14ac:dyDescent="0.2">
      <c r="A82" s="185"/>
      <c r="B82" s="187"/>
      <c r="C82" s="196"/>
      <c r="D82" s="43"/>
      <c r="E82" s="185"/>
      <c r="H82" s="43"/>
      <c r="I82" s="43"/>
    </row>
    <row r="83" spans="1:9" s="201" customFormat="1" x14ac:dyDescent="0.2">
      <c r="A83" s="185"/>
      <c r="B83" s="187"/>
      <c r="C83" s="196"/>
      <c r="D83" s="43"/>
      <c r="E83" s="185"/>
      <c r="H83" s="43"/>
      <c r="I83" s="43"/>
    </row>
    <row r="84" spans="1:9" s="201" customFormat="1" x14ac:dyDescent="0.2">
      <c r="A84" s="185"/>
      <c r="B84" s="187"/>
      <c r="C84" s="196"/>
      <c r="D84" s="43"/>
      <c r="E84" s="185"/>
      <c r="H84" s="43"/>
      <c r="I84" s="43"/>
    </row>
    <row r="85" spans="1:9" s="201" customFormat="1" x14ac:dyDescent="0.2">
      <c r="A85" s="185"/>
      <c r="B85" s="187"/>
      <c r="C85" s="196"/>
      <c r="D85" s="43"/>
      <c r="E85" s="185"/>
      <c r="H85" s="43"/>
      <c r="I85" s="43"/>
    </row>
    <row r="86" spans="1:9" s="201" customFormat="1" x14ac:dyDescent="0.2">
      <c r="A86" s="185"/>
      <c r="B86" s="187"/>
      <c r="C86" s="196"/>
      <c r="D86" s="43"/>
      <c r="E86" s="185"/>
      <c r="H86" s="43"/>
      <c r="I86" s="43"/>
    </row>
    <row r="87" spans="1:9" s="201" customFormat="1" x14ac:dyDescent="0.2">
      <c r="A87" s="185"/>
      <c r="B87" s="187"/>
      <c r="C87" s="196"/>
      <c r="D87" s="43"/>
      <c r="E87" s="185"/>
      <c r="H87" s="43"/>
      <c r="I87" s="43"/>
    </row>
    <row r="88" spans="1:9" s="201" customFormat="1" x14ac:dyDescent="0.2">
      <c r="A88" s="185"/>
      <c r="B88" s="187"/>
      <c r="C88" s="196"/>
      <c r="D88" s="43"/>
      <c r="E88" s="185"/>
      <c r="H88" s="43"/>
      <c r="I88" s="43"/>
    </row>
    <row r="89" spans="1:9" s="201" customFormat="1" x14ac:dyDescent="0.2">
      <c r="A89" s="185"/>
      <c r="B89" s="187"/>
      <c r="C89" s="196"/>
      <c r="D89" s="43"/>
      <c r="E89" s="185"/>
      <c r="H89" s="43"/>
      <c r="I89" s="43"/>
    </row>
    <row r="90" spans="1:9" s="201" customFormat="1" x14ac:dyDescent="0.2">
      <c r="A90" s="185"/>
      <c r="B90" s="187"/>
      <c r="C90" s="196"/>
      <c r="D90" s="43"/>
      <c r="E90" s="185"/>
      <c r="H90" s="43"/>
      <c r="I90" s="43"/>
    </row>
    <row r="91" spans="1:9" s="201" customFormat="1" x14ac:dyDescent="0.2">
      <c r="A91" s="185"/>
      <c r="B91" s="187"/>
      <c r="C91" s="196"/>
      <c r="D91" s="43"/>
      <c r="E91" s="185"/>
      <c r="H91" s="43"/>
      <c r="I91" s="43"/>
    </row>
    <row r="92" spans="1:9" s="201" customFormat="1" x14ac:dyDescent="0.2">
      <c r="A92" s="185"/>
      <c r="B92" s="187"/>
      <c r="C92" s="196"/>
      <c r="D92" s="43"/>
      <c r="E92" s="185"/>
      <c r="H92" s="43"/>
      <c r="I92" s="43"/>
    </row>
    <row r="93" spans="1:9" s="201" customFormat="1" x14ac:dyDescent="0.2">
      <c r="A93" s="185"/>
      <c r="B93" s="187"/>
      <c r="C93" s="196"/>
      <c r="D93" s="43"/>
      <c r="E93" s="185"/>
      <c r="H93" s="43"/>
      <c r="I93" s="43"/>
    </row>
    <row r="94" spans="1:9" s="201" customFormat="1" x14ac:dyDescent="0.2">
      <c r="A94" s="185"/>
      <c r="B94" s="187"/>
      <c r="C94" s="196"/>
      <c r="D94" s="43"/>
      <c r="E94" s="185"/>
      <c r="H94" s="43"/>
      <c r="I94" s="43"/>
    </row>
    <row r="95" spans="1:9" s="201" customFormat="1" x14ac:dyDescent="0.2">
      <c r="A95" s="185"/>
      <c r="B95" s="187"/>
      <c r="C95" s="196"/>
      <c r="D95" s="43"/>
      <c r="E95" s="185"/>
      <c r="H95" s="43"/>
      <c r="I95" s="43"/>
    </row>
    <row r="96" spans="1:9" s="201" customFormat="1" x14ac:dyDescent="0.2">
      <c r="A96" s="185"/>
      <c r="B96" s="187"/>
      <c r="C96" s="196"/>
      <c r="D96" s="43"/>
      <c r="E96" s="185"/>
      <c r="H96" s="43"/>
      <c r="I96" s="43"/>
    </row>
    <row r="97" spans="1:9" s="201" customFormat="1" x14ac:dyDescent="0.2">
      <c r="A97" s="185"/>
      <c r="B97" s="187"/>
      <c r="C97" s="196"/>
      <c r="D97" s="43"/>
      <c r="E97" s="185"/>
      <c r="H97" s="43"/>
      <c r="I97" s="43"/>
    </row>
    <row r="98" spans="1:9" s="201" customFormat="1" x14ac:dyDescent="0.2">
      <c r="A98" s="185"/>
      <c r="B98" s="187"/>
      <c r="C98" s="196"/>
      <c r="D98" s="43"/>
      <c r="E98" s="185"/>
      <c r="H98" s="43"/>
      <c r="I98" s="43"/>
    </row>
    <row r="99" spans="1:9" s="201" customFormat="1" x14ac:dyDescent="0.2">
      <c r="A99" s="185"/>
      <c r="B99" s="187"/>
      <c r="C99" s="196"/>
      <c r="D99" s="43"/>
      <c r="E99" s="185"/>
      <c r="H99" s="43"/>
      <c r="I99" s="43"/>
    </row>
    <row r="100" spans="1:9" s="201" customFormat="1" x14ac:dyDescent="0.2">
      <c r="A100" s="185"/>
      <c r="B100" s="187"/>
      <c r="C100" s="196"/>
      <c r="D100" s="43"/>
      <c r="E100" s="185"/>
      <c r="H100" s="43"/>
      <c r="I100" s="43"/>
    </row>
    <row r="101" spans="1:9" s="201" customFormat="1" x14ac:dyDescent="0.2">
      <c r="A101" s="185"/>
      <c r="B101" s="187"/>
      <c r="C101" s="196"/>
      <c r="D101" s="43"/>
      <c r="E101" s="185"/>
      <c r="H101" s="43"/>
      <c r="I101" s="43"/>
    </row>
    <row r="102" spans="1:9" s="201" customFormat="1" x14ac:dyDescent="0.2">
      <c r="A102" s="185"/>
      <c r="B102" s="187"/>
      <c r="C102" s="196"/>
      <c r="D102" s="43"/>
      <c r="E102" s="185"/>
      <c r="H102" s="43"/>
      <c r="I102" s="43"/>
    </row>
    <row r="103" spans="1:9" s="201" customFormat="1" x14ac:dyDescent="0.2">
      <c r="A103" s="185"/>
      <c r="B103" s="187"/>
      <c r="C103" s="196"/>
      <c r="D103" s="43"/>
      <c r="E103" s="185"/>
      <c r="H103" s="43"/>
      <c r="I103" s="43"/>
    </row>
    <row r="104" spans="1:9" s="201" customFormat="1" x14ac:dyDescent="0.2">
      <c r="A104" s="185"/>
      <c r="B104" s="187"/>
      <c r="C104" s="196"/>
      <c r="D104" s="43"/>
      <c r="E104" s="185"/>
      <c r="H104" s="43"/>
      <c r="I104" s="43"/>
    </row>
    <row r="105" spans="1:9" s="201" customFormat="1" x14ac:dyDescent="0.2">
      <c r="A105" s="185"/>
      <c r="B105" s="187"/>
      <c r="C105" s="196"/>
      <c r="D105" s="43"/>
      <c r="E105" s="185"/>
      <c r="H105" s="43"/>
      <c r="I105" s="43"/>
    </row>
    <row r="106" spans="1:9" s="201" customFormat="1" x14ac:dyDescent="0.2">
      <c r="A106" s="185"/>
      <c r="B106" s="187"/>
      <c r="C106" s="196"/>
      <c r="D106" s="43"/>
      <c r="E106" s="185"/>
      <c r="H106" s="43"/>
      <c r="I106" s="43"/>
    </row>
    <row r="107" spans="1:9" s="201" customFormat="1" x14ac:dyDescent="0.2">
      <c r="A107" s="185"/>
      <c r="B107" s="187"/>
      <c r="C107" s="196"/>
      <c r="D107" s="43"/>
      <c r="E107" s="185"/>
      <c r="H107" s="43"/>
      <c r="I107" s="43"/>
    </row>
    <row r="108" spans="1:9" s="201" customFormat="1" x14ac:dyDescent="0.2">
      <c r="A108" s="185"/>
      <c r="B108" s="187"/>
      <c r="C108" s="196"/>
      <c r="D108" s="43"/>
      <c r="E108" s="185"/>
      <c r="H108" s="43"/>
      <c r="I108" s="43"/>
    </row>
    <row r="109" spans="1:9" s="201" customFormat="1" x14ac:dyDescent="0.2">
      <c r="A109" s="185"/>
      <c r="B109" s="187"/>
      <c r="C109" s="196"/>
      <c r="D109" s="43"/>
      <c r="E109" s="185"/>
      <c r="H109" s="43"/>
      <c r="I109" s="43"/>
    </row>
    <row r="110" spans="1:9" s="201" customFormat="1" x14ac:dyDescent="0.2">
      <c r="A110" s="185"/>
      <c r="B110" s="187"/>
      <c r="C110" s="196"/>
      <c r="D110" s="43"/>
      <c r="E110" s="185"/>
      <c r="H110" s="43"/>
      <c r="I110" s="43"/>
    </row>
    <row r="111" spans="1:9" s="201" customFormat="1" x14ac:dyDescent="0.2">
      <c r="A111" s="185"/>
      <c r="B111" s="187"/>
      <c r="C111" s="196"/>
      <c r="D111" s="43"/>
      <c r="E111" s="185"/>
      <c r="H111" s="43"/>
      <c r="I111" s="43"/>
    </row>
    <row r="112" spans="1:9" s="201" customFormat="1" x14ac:dyDescent="0.2">
      <c r="A112" s="185"/>
      <c r="B112" s="187"/>
      <c r="C112" s="196"/>
      <c r="D112" s="43"/>
      <c r="E112" s="185"/>
      <c r="H112" s="43"/>
      <c r="I112" s="43"/>
    </row>
    <row r="113" spans="1:9" s="201" customFormat="1" x14ac:dyDescent="0.2">
      <c r="A113" s="185"/>
      <c r="B113" s="187"/>
      <c r="C113" s="196"/>
      <c r="D113" s="43"/>
      <c r="E113" s="185"/>
      <c r="H113" s="43"/>
      <c r="I113" s="43"/>
    </row>
    <row r="114" spans="1:9" s="201" customFormat="1" x14ac:dyDescent="0.2">
      <c r="A114" s="185"/>
      <c r="B114" s="187"/>
      <c r="C114" s="196"/>
      <c r="D114" s="43"/>
      <c r="E114" s="185"/>
      <c r="H114" s="43"/>
      <c r="I114" s="43"/>
    </row>
    <row r="115" spans="1:9" s="201" customFormat="1" x14ac:dyDescent="0.2">
      <c r="A115" s="185"/>
      <c r="B115" s="187"/>
      <c r="C115" s="196"/>
      <c r="D115" s="43"/>
      <c r="E115" s="185"/>
      <c r="H115" s="43"/>
      <c r="I115" s="43"/>
    </row>
    <row r="116" spans="1:9" s="201" customFormat="1" x14ac:dyDescent="0.2">
      <c r="A116" s="185"/>
      <c r="B116" s="187"/>
      <c r="C116" s="196"/>
      <c r="D116" s="43"/>
      <c r="E116" s="185"/>
      <c r="H116" s="43"/>
      <c r="I116" s="43"/>
    </row>
    <row r="117" spans="1:9" s="201" customFormat="1" x14ac:dyDescent="0.2">
      <c r="A117" s="185"/>
      <c r="B117" s="187"/>
      <c r="C117" s="196"/>
      <c r="D117" s="43"/>
      <c r="E117" s="185"/>
      <c r="H117" s="43"/>
      <c r="I117" s="43"/>
    </row>
    <row r="118" spans="1:9" s="201" customFormat="1" x14ac:dyDescent="0.2">
      <c r="A118" s="185"/>
      <c r="B118" s="187"/>
      <c r="C118" s="196"/>
      <c r="D118" s="43"/>
      <c r="E118" s="185"/>
      <c r="H118" s="43"/>
      <c r="I118" s="43"/>
    </row>
    <row r="119" spans="1:9" s="201" customFormat="1" x14ac:dyDescent="0.2">
      <c r="A119" s="185"/>
      <c r="B119" s="187"/>
      <c r="C119" s="196"/>
      <c r="D119" s="43"/>
      <c r="E119" s="185"/>
      <c r="H119" s="43"/>
      <c r="I119" s="43"/>
    </row>
    <row r="120" spans="1:9" s="201" customFormat="1" x14ac:dyDescent="0.2">
      <c r="A120" s="185"/>
      <c r="B120" s="187"/>
      <c r="C120" s="196"/>
      <c r="D120" s="43"/>
      <c r="E120" s="185"/>
      <c r="H120" s="43"/>
      <c r="I120" s="43"/>
    </row>
    <row r="121" spans="1:9" s="201" customFormat="1" x14ac:dyDescent="0.2">
      <c r="A121" s="185"/>
      <c r="B121" s="187"/>
      <c r="C121" s="196"/>
      <c r="D121" s="43"/>
      <c r="E121" s="185"/>
      <c r="H121" s="43"/>
      <c r="I121" s="43"/>
    </row>
    <row r="122" spans="1:9" s="201" customFormat="1" x14ac:dyDescent="0.2">
      <c r="A122" s="185"/>
      <c r="B122" s="187"/>
      <c r="C122" s="196"/>
      <c r="D122" s="43"/>
      <c r="E122" s="185"/>
      <c r="H122" s="43"/>
      <c r="I122" s="43"/>
    </row>
    <row r="123" spans="1:9" s="201" customFormat="1" x14ac:dyDescent="0.2">
      <c r="A123" s="185"/>
      <c r="B123" s="187"/>
      <c r="C123" s="196"/>
      <c r="D123" s="43"/>
      <c r="E123" s="185"/>
      <c r="H123" s="43"/>
      <c r="I123" s="43"/>
    </row>
    <row r="124" spans="1:9" s="201" customFormat="1" x14ac:dyDescent="0.2">
      <c r="A124" s="185"/>
      <c r="B124" s="187"/>
      <c r="C124" s="196"/>
      <c r="D124" s="43"/>
      <c r="E124" s="185"/>
      <c r="H124" s="43"/>
      <c r="I124" s="43"/>
    </row>
    <row r="125" spans="1:9" s="201" customFormat="1" x14ac:dyDescent="0.2">
      <c r="A125" s="185"/>
      <c r="B125" s="187"/>
      <c r="C125" s="196"/>
      <c r="D125" s="43"/>
      <c r="E125" s="185"/>
      <c r="H125" s="43"/>
      <c r="I125" s="43"/>
    </row>
    <row r="126" spans="1:9" s="201" customFormat="1" x14ac:dyDescent="0.2">
      <c r="A126" s="185"/>
      <c r="B126" s="187"/>
      <c r="C126" s="196"/>
      <c r="D126" s="43"/>
      <c r="E126" s="185"/>
      <c r="H126" s="43"/>
      <c r="I126" s="43"/>
    </row>
    <row r="127" spans="1:9" s="201" customFormat="1" x14ac:dyDescent="0.2">
      <c r="A127" s="185"/>
      <c r="B127" s="187"/>
      <c r="C127" s="196"/>
      <c r="D127" s="43"/>
      <c r="E127" s="185"/>
      <c r="H127" s="43"/>
      <c r="I127" s="43"/>
    </row>
    <row r="128" spans="1:9" s="201" customFormat="1" x14ac:dyDescent="0.2">
      <c r="A128" s="185"/>
      <c r="B128" s="187"/>
      <c r="C128" s="196"/>
      <c r="D128" s="43"/>
      <c r="E128" s="185"/>
      <c r="H128" s="43"/>
      <c r="I128" s="43"/>
    </row>
    <row r="129" spans="1:9" s="201" customFormat="1" x14ac:dyDescent="0.2">
      <c r="A129" s="185"/>
      <c r="B129" s="187"/>
      <c r="C129" s="196"/>
      <c r="D129" s="43"/>
      <c r="E129" s="185"/>
      <c r="H129" s="43"/>
      <c r="I129" s="43"/>
    </row>
    <row r="130" spans="1:9" s="201" customFormat="1" x14ac:dyDescent="0.2">
      <c r="A130" s="185"/>
      <c r="B130" s="187"/>
      <c r="C130" s="196"/>
      <c r="D130" s="43"/>
      <c r="E130" s="185"/>
      <c r="H130" s="43"/>
      <c r="I130" s="43"/>
    </row>
    <row r="131" spans="1:9" s="201" customFormat="1" x14ac:dyDescent="0.2">
      <c r="A131" s="185"/>
      <c r="B131" s="187"/>
      <c r="C131" s="196"/>
      <c r="D131" s="43"/>
      <c r="E131" s="185"/>
      <c r="H131" s="43"/>
      <c r="I131" s="43"/>
    </row>
    <row r="132" spans="1:9" s="201" customFormat="1" x14ac:dyDescent="0.2">
      <c r="A132" s="185"/>
      <c r="B132" s="187"/>
      <c r="C132" s="196"/>
      <c r="D132" s="43"/>
      <c r="E132" s="185"/>
      <c r="H132" s="43"/>
      <c r="I132" s="43"/>
    </row>
    <row r="133" spans="1:9" s="201" customFormat="1" x14ac:dyDescent="0.2">
      <c r="A133" s="185"/>
      <c r="B133" s="187"/>
      <c r="C133" s="196"/>
      <c r="D133" s="43"/>
      <c r="E133" s="185"/>
      <c r="H133" s="43"/>
      <c r="I133" s="43"/>
    </row>
    <row r="134" spans="1:9" s="201" customFormat="1" x14ac:dyDescent="0.2">
      <c r="A134" s="185"/>
      <c r="B134" s="187"/>
      <c r="C134" s="196"/>
      <c r="D134" s="43"/>
      <c r="E134" s="185"/>
      <c r="H134" s="43"/>
      <c r="I134" s="43"/>
    </row>
    <row r="135" spans="1:9" s="201" customFormat="1" x14ac:dyDescent="0.2">
      <c r="A135" s="185"/>
      <c r="B135" s="187"/>
      <c r="C135" s="196"/>
      <c r="D135" s="43"/>
      <c r="E135" s="185"/>
      <c r="H135" s="43"/>
      <c r="I135" s="43"/>
    </row>
    <row r="136" spans="1:9" s="201" customFormat="1" x14ac:dyDescent="0.2">
      <c r="A136" s="185"/>
      <c r="B136" s="187"/>
      <c r="C136" s="196"/>
      <c r="D136" s="43"/>
      <c r="E136" s="185"/>
      <c r="H136" s="43"/>
      <c r="I136" s="43"/>
    </row>
    <row r="137" spans="1:9" s="201" customFormat="1" x14ac:dyDescent="0.2">
      <c r="A137" s="185"/>
      <c r="B137" s="187"/>
      <c r="C137" s="196"/>
      <c r="D137" s="43"/>
      <c r="E137" s="185"/>
      <c r="H137" s="43"/>
      <c r="I137" s="43"/>
    </row>
    <row r="138" spans="1:9" s="201" customFormat="1" x14ac:dyDescent="0.2">
      <c r="A138" s="185"/>
      <c r="B138" s="187"/>
      <c r="C138" s="196"/>
      <c r="D138" s="43"/>
      <c r="E138" s="185"/>
      <c r="H138" s="43"/>
      <c r="I138" s="43"/>
    </row>
    <row r="139" spans="1:9" s="201" customFormat="1" x14ac:dyDescent="0.2">
      <c r="A139" s="185"/>
      <c r="B139" s="187"/>
      <c r="C139" s="196"/>
      <c r="D139" s="43"/>
      <c r="E139" s="185"/>
      <c r="H139" s="43"/>
      <c r="I139" s="43"/>
    </row>
    <row r="140" spans="1:9" s="201" customFormat="1" x14ac:dyDescent="0.2">
      <c r="A140" s="185"/>
      <c r="B140" s="187"/>
      <c r="C140" s="196"/>
      <c r="D140" s="43"/>
      <c r="E140" s="185"/>
      <c r="H140" s="43"/>
      <c r="I140" s="43"/>
    </row>
    <row r="141" spans="1:9" s="201" customFormat="1" x14ac:dyDescent="0.2">
      <c r="A141" s="185"/>
      <c r="B141" s="187"/>
      <c r="C141" s="196"/>
      <c r="D141" s="43"/>
      <c r="E141" s="185"/>
      <c r="H141" s="43"/>
      <c r="I141" s="43"/>
    </row>
    <row r="142" spans="1:9" s="201" customFormat="1" x14ac:dyDescent="0.2">
      <c r="A142" s="185"/>
      <c r="B142" s="187"/>
      <c r="C142" s="196"/>
      <c r="D142" s="43"/>
      <c r="E142" s="185"/>
      <c r="H142" s="43"/>
      <c r="I142" s="43"/>
    </row>
    <row r="143" spans="1:9" s="201" customFormat="1" x14ac:dyDescent="0.2">
      <c r="A143" s="185"/>
      <c r="B143" s="187"/>
      <c r="C143" s="196"/>
      <c r="D143" s="43"/>
      <c r="E143" s="185"/>
      <c r="H143" s="43"/>
      <c r="I143" s="43"/>
    </row>
    <row r="144" spans="1:9" s="201" customFormat="1" x14ac:dyDescent="0.2">
      <c r="A144" s="185"/>
      <c r="B144" s="187"/>
      <c r="C144" s="196"/>
      <c r="D144" s="43"/>
      <c r="E144" s="185"/>
      <c r="H144" s="43"/>
      <c r="I144" s="43"/>
    </row>
    <row r="145" spans="1:9" s="201" customFormat="1" x14ac:dyDescent="0.2">
      <c r="A145" s="185"/>
      <c r="B145" s="187"/>
      <c r="C145" s="196"/>
      <c r="D145" s="43"/>
      <c r="E145" s="185"/>
      <c r="H145" s="43"/>
      <c r="I145" s="43"/>
    </row>
    <row r="146" spans="1:9" s="201" customFormat="1" x14ac:dyDescent="0.2">
      <c r="A146" s="185"/>
      <c r="B146" s="187"/>
      <c r="C146" s="196"/>
      <c r="D146" s="43"/>
      <c r="E146" s="185"/>
      <c r="H146" s="43"/>
      <c r="I146" s="43"/>
    </row>
    <row r="147" spans="1:9" s="201" customFormat="1" x14ac:dyDescent="0.2">
      <c r="A147" s="185"/>
      <c r="B147" s="187"/>
      <c r="C147" s="196"/>
      <c r="D147" s="43"/>
      <c r="E147" s="185"/>
      <c r="H147" s="43"/>
      <c r="I147" s="43"/>
    </row>
    <row r="148" spans="1:9" s="201" customFormat="1" x14ac:dyDescent="0.2">
      <c r="A148" s="185"/>
      <c r="B148" s="187"/>
      <c r="C148" s="196"/>
      <c r="D148" s="43"/>
      <c r="E148" s="185"/>
      <c r="H148" s="43"/>
      <c r="I148" s="43"/>
    </row>
    <row r="149" spans="1:9" s="201" customFormat="1" x14ac:dyDescent="0.2">
      <c r="A149" s="185"/>
      <c r="B149" s="187"/>
      <c r="C149" s="196"/>
      <c r="D149" s="43"/>
      <c r="E149" s="185"/>
      <c r="H149" s="43"/>
      <c r="I149" s="43"/>
    </row>
    <row r="150" spans="1:9" s="201" customFormat="1" x14ac:dyDescent="0.2">
      <c r="A150" s="185"/>
      <c r="B150" s="187"/>
      <c r="C150" s="196"/>
      <c r="D150" s="43"/>
      <c r="E150" s="185"/>
      <c r="H150" s="43"/>
      <c r="I150" s="43"/>
    </row>
    <row r="151" spans="1:9" s="201" customFormat="1" x14ac:dyDescent="0.2">
      <c r="A151" s="185"/>
      <c r="B151" s="187"/>
      <c r="C151" s="196"/>
      <c r="D151" s="43"/>
      <c r="E151" s="185"/>
      <c r="H151" s="43"/>
      <c r="I151" s="43"/>
    </row>
    <row r="152" spans="1:9" s="201" customFormat="1" x14ac:dyDescent="0.2">
      <c r="A152" s="185"/>
      <c r="B152" s="187"/>
      <c r="C152" s="196"/>
      <c r="D152" s="43"/>
      <c r="E152" s="185"/>
      <c r="H152" s="43"/>
      <c r="I152" s="43"/>
    </row>
    <row r="153" spans="1:9" s="201" customFormat="1" x14ac:dyDescent="0.2">
      <c r="A153" s="185"/>
      <c r="B153" s="187"/>
      <c r="C153" s="196"/>
      <c r="D153" s="43"/>
      <c r="E153" s="185"/>
      <c r="H153" s="43"/>
      <c r="I153" s="43"/>
    </row>
    <row r="154" spans="1:9" s="201" customFormat="1" x14ac:dyDescent="0.2">
      <c r="A154" s="185"/>
      <c r="B154" s="187"/>
      <c r="C154" s="196"/>
      <c r="D154" s="43"/>
      <c r="E154" s="185"/>
      <c r="H154" s="43"/>
      <c r="I154" s="43"/>
    </row>
    <row r="155" spans="1:9" s="201" customFormat="1" x14ac:dyDescent="0.2">
      <c r="A155" s="185"/>
      <c r="B155" s="187"/>
      <c r="C155" s="196"/>
      <c r="D155" s="43"/>
      <c r="E155" s="185"/>
      <c r="H155" s="43"/>
      <c r="I155" s="43"/>
    </row>
    <row r="156" spans="1:9" s="201" customFormat="1" x14ac:dyDescent="0.2">
      <c r="A156" s="185"/>
      <c r="B156" s="187"/>
      <c r="C156" s="196"/>
      <c r="D156" s="43"/>
      <c r="E156" s="185"/>
      <c r="H156" s="43"/>
      <c r="I156" s="43"/>
    </row>
    <row r="157" spans="1:9" s="201" customFormat="1" x14ac:dyDescent="0.2">
      <c r="A157" s="185"/>
      <c r="B157" s="187"/>
      <c r="C157" s="196"/>
      <c r="D157" s="43"/>
      <c r="E157" s="185"/>
      <c r="H157" s="43"/>
      <c r="I157" s="43"/>
    </row>
    <row r="158" spans="1:9" s="201" customFormat="1" x14ac:dyDescent="0.2">
      <c r="A158" s="185"/>
      <c r="B158" s="187"/>
      <c r="C158" s="196"/>
      <c r="D158" s="43"/>
      <c r="E158" s="185"/>
      <c r="H158" s="43"/>
      <c r="I158" s="43"/>
    </row>
    <row r="159" spans="1:9" s="201" customFormat="1" x14ac:dyDescent="0.2">
      <c r="A159" s="185"/>
      <c r="B159" s="187"/>
      <c r="C159" s="196"/>
      <c r="D159" s="43"/>
      <c r="E159" s="185"/>
      <c r="H159" s="43"/>
      <c r="I159" s="43"/>
    </row>
    <row r="160" spans="1:9" s="201" customFormat="1" x14ac:dyDescent="0.2">
      <c r="A160" s="185"/>
      <c r="B160" s="187"/>
      <c r="C160" s="196"/>
      <c r="D160" s="43"/>
      <c r="E160" s="185"/>
      <c r="H160" s="43"/>
      <c r="I160" s="43"/>
    </row>
    <row r="161" spans="1:9" s="201" customFormat="1" x14ac:dyDescent="0.2">
      <c r="A161" s="185"/>
      <c r="B161" s="187"/>
      <c r="C161" s="196"/>
      <c r="D161" s="43"/>
      <c r="E161" s="185"/>
      <c r="H161" s="43"/>
      <c r="I161" s="43"/>
    </row>
    <row r="162" spans="1:9" s="201" customFormat="1" x14ac:dyDescent="0.2">
      <c r="A162" s="185"/>
      <c r="B162" s="187"/>
      <c r="C162" s="196"/>
      <c r="D162" s="43"/>
      <c r="E162" s="185"/>
      <c r="H162" s="43"/>
      <c r="I162" s="43"/>
    </row>
    <row r="163" spans="1:9" s="201" customFormat="1" x14ac:dyDescent="0.2">
      <c r="A163" s="185"/>
      <c r="B163" s="187"/>
      <c r="C163" s="196"/>
      <c r="D163" s="43"/>
      <c r="E163" s="185"/>
      <c r="H163" s="43"/>
      <c r="I163" s="43"/>
    </row>
    <row r="164" spans="1:9" s="201" customFormat="1" x14ac:dyDescent="0.2">
      <c r="A164" s="185"/>
      <c r="B164" s="187"/>
      <c r="C164" s="196"/>
      <c r="D164" s="43"/>
      <c r="E164" s="185"/>
      <c r="H164" s="43"/>
      <c r="I164" s="43"/>
    </row>
    <row r="165" spans="1:9" s="201" customFormat="1" x14ac:dyDescent="0.2">
      <c r="A165" s="185"/>
      <c r="B165" s="187"/>
      <c r="C165" s="196"/>
      <c r="D165" s="43"/>
      <c r="E165" s="185"/>
      <c r="H165" s="43"/>
      <c r="I165" s="43"/>
    </row>
    <row r="166" spans="1:9" s="201" customFormat="1" x14ac:dyDescent="0.2">
      <c r="A166" s="185"/>
      <c r="B166" s="187"/>
      <c r="C166" s="196"/>
      <c r="D166" s="43"/>
      <c r="E166" s="185"/>
      <c r="H166" s="43"/>
      <c r="I166" s="43"/>
    </row>
    <row r="167" spans="1:9" s="201" customFormat="1" x14ac:dyDescent="0.2">
      <c r="A167" s="185"/>
      <c r="B167" s="187"/>
      <c r="C167" s="196"/>
      <c r="D167" s="43"/>
      <c r="E167" s="185"/>
      <c r="H167" s="43"/>
      <c r="I167" s="43"/>
    </row>
    <row r="168" spans="1:9" s="201" customFormat="1" x14ac:dyDescent="0.2">
      <c r="A168" s="185"/>
      <c r="B168" s="187"/>
      <c r="C168" s="196"/>
      <c r="D168" s="43"/>
      <c r="E168" s="185"/>
      <c r="H168" s="43"/>
      <c r="I168" s="43"/>
    </row>
    <row r="169" spans="1:9" s="201" customFormat="1" x14ac:dyDescent="0.2">
      <c r="A169" s="185"/>
      <c r="B169" s="187"/>
      <c r="C169" s="196"/>
      <c r="D169" s="43"/>
      <c r="E169" s="185"/>
      <c r="H169" s="43"/>
      <c r="I169" s="43"/>
    </row>
    <row r="170" spans="1:9" s="201" customFormat="1" x14ac:dyDescent="0.2">
      <c r="A170" s="185"/>
      <c r="B170" s="187"/>
      <c r="C170" s="196"/>
      <c r="D170" s="43"/>
      <c r="E170" s="185"/>
      <c r="H170" s="43"/>
      <c r="I170" s="43"/>
    </row>
    <row r="171" spans="1:9" s="201" customFormat="1" x14ac:dyDescent="0.2">
      <c r="A171" s="185"/>
      <c r="B171" s="187"/>
      <c r="C171" s="196"/>
      <c r="D171" s="43"/>
      <c r="E171" s="185"/>
      <c r="H171" s="43"/>
      <c r="I171" s="43"/>
    </row>
    <row r="172" spans="1:9" s="201" customFormat="1" x14ac:dyDescent="0.2">
      <c r="A172" s="185"/>
      <c r="B172" s="187"/>
      <c r="C172" s="196"/>
      <c r="D172" s="43"/>
      <c r="E172" s="185"/>
      <c r="H172" s="43"/>
      <c r="I172" s="43"/>
    </row>
    <row r="173" spans="1:9" s="201" customFormat="1" x14ac:dyDescent="0.2">
      <c r="A173" s="185"/>
      <c r="B173" s="187"/>
      <c r="C173" s="196"/>
      <c r="D173" s="43"/>
      <c r="E173" s="185"/>
      <c r="H173" s="43"/>
      <c r="I173" s="43"/>
    </row>
    <row r="174" spans="1:9" s="201" customFormat="1" x14ac:dyDescent="0.2">
      <c r="A174" s="185"/>
      <c r="B174" s="187"/>
      <c r="C174" s="196"/>
      <c r="D174" s="43"/>
      <c r="E174" s="185"/>
      <c r="H174" s="43"/>
      <c r="I174" s="43"/>
    </row>
    <row r="175" spans="1:9" s="201" customFormat="1" x14ac:dyDescent="0.2">
      <c r="A175" s="185"/>
      <c r="B175" s="187"/>
      <c r="C175" s="196"/>
      <c r="D175" s="43"/>
      <c r="E175" s="185"/>
      <c r="H175" s="43"/>
      <c r="I175" s="43"/>
    </row>
    <row r="176" spans="1:9" s="201" customFormat="1" x14ac:dyDescent="0.2">
      <c r="A176" s="185"/>
      <c r="B176" s="187"/>
      <c r="C176" s="196"/>
      <c r="D176" s="43"/>
      <c r="E176" s="185"/>
      <c r="H176" s="43"/>
      <c r="I176" s="43"/>
    </row>
    <row r="177" spans="1:9" s="201" customFormat="1" x14ac:dyDescent="0.2">
      <c r="A177" s="185"/>
      <c r="B177" s="187"/>
      <c r="C177" s="196"/>
      <c r="D177" s="43"/>
      <c r="E177" s="185"/>
      <c r="H177" s="43"/>
      <c r="I177" s="43"/>
    </row>
    <row r="178" spans="1:9" s="201" customFormat="1" x14ac:dyDescent="0.2">
      <c r="A178" s="185"/>
      <c r="B178" s="187"/>
      <c r="C178" s="196"/>
      <c r="D178" s="43"/>
      <c r="E178" s="185"/>
      <c r="H178" s="43"/>
      <c r="I178" s="43"/>
    </row>
    <row r="179" spans="1:9" s="201" customFormat="1" x14ac:dyDescent="0.2">
      <c r="A179" s="185"/>
      <c r="B179" s="187"/>
      <c r="C179" s="196"/>
      <c r="D179" s="43"/>
      <c r="E179" s="185"/>
      <c r="H179" s="43"/>
      <c r="I179" s="43"/>
    </row>
    <row r="180" spans="1:9" s="201" customFormat="1" x14ac:dyDescent="0.2">
      <c r="A180" s="185"/>
      <c r="B180" s="187"/>
      <c r="C180" s="196"/>
      <c r="D180" s="43"/>
      <c r="E180" s="185"/>
      <c r="H180" s="43"/>
      <c r="I180" s="43"/>
    </row>
    <row r="181" spans="1:9" s="201" customFormat="1" x14ac:dyDescent="0.2">
      <c r="A181" s="185"/>
      <c r="B181" s="187"/>
      <c r="C181" s="196"/>
      <c r="D181" s="43"/>
      <c r="E181" s="185"/>
      <c r="H181" s="43"/>
      <c r="I181" s="43"/>
    </row>
    <row r="182" spans="1:9" s="201" customFormat="1" x14ac:dyDescent="0.2">
      <c r="A182" s="185"/>
      <c r="B182" s="187"/>
      <c r="C182" s="196"/>
      <c r="D182" s="43"/>
      <c r="E182" s="185"/>
      <c r="H182" s="43"/>
      <c r="I182" s="43"/>
    </row>
    <row r="183" spans="1:9" s="201" customFormat="1" x14ac:dyDescent="0.2">
      <c r="A183" s="185"/>
      <c r="B183" s="187"/>
      <c r="C183" s="196"/>
      <c r="D183" s="43"/>
      <c r="E183" s="185"/>
      <c r="H183" s="43"/>
      <c r="I183" s="43"/>
    </row>
    <row r="184" spans="1:9" s="201" customFormat="1" x14ac:dyDescent="0.2">
      <c r="A184" s="185"/>
      <c r="B184" s="187"/>
      <c r="C184" s="196"/>
      <c r="D184" s="43"/>
      <c r="E184" s="185"/>
      <c r="H184" s="43"/>
      <c r="I184" s="43"/>
    </row>
    <row r="185" spans="1:9" s="201" customFormat="1" x14ac:dyDescent="0.2">
      <c r="A185" s="185"/>
      <c r="B185" s="187"/>
      <c r="C185" s="196"/>
      <c r="D185" s="43"/>
      <c r="E185" s="185"/>
      <c r="H185" s="43"/>
      <c r="I185" s="43"/>
    </row>
    <row r="186" spans="1:9" s="201" customFormat="1" x14ac:dyDescent="0.2">
      <c r="A186" s="185"/>
      <c r="B186" s="187"/>
      <c r="C186" s="196"/>
      <c r="D186" s="43"/>
      <c r="E186" s="185"/>
      <c r="H186" s="43"/>
      <c r="I186" s="43"/>
    </row>
    <row r="187" spans="1:9" s="201" customFormat="1" x14ac:dyDescent="0.2">
      <c r="A187" s="185"/>
      <c r="B187" s="187"/>
      <c r="C187" s="196"/>
      <c r="D187" s="43"/>
      <c r="E187" s="185"/>
      <c r="H187" s="43"/>
      <c r="I187" s="43"/>
    </row>
    <row r="188" spans="1:9" s="201" customFormat="1" x14ac:dyDescent="0.2">
      <c r="A188" s="185"/>
      <c r="B188" s="187"/>
      <c r="C188" s="196"/>
      <c r="D188" s="43"/>
      <c r="E188" s="185"/>
      <c r="H188" s="43"/>
      <c r="I188" s="43"/>
    </row>
    <row r="189" spans="1:9" s="201" customFormat="1" x14ac:dyDescent="0.2">
      <c r="A189" s="185"/>
      <c r="B189" s="187"/>
      <c r="C189" s="196"/>
      <c r="D189" s="43"/>
      <c r="E189" s="185"/>
      <c r="H189" s="43"/>
      <c r="I189" s="43"/>
    </row>
    <row r="190" spans="1:9" s="201" customFormat="1" x14ac:dyDescent="0.2">
      <c r="A190" s="185"/>
      <c r="B190" s="187"/>
      <c r="C190" s="196"/>
      <c r="D190" s="43"/>
      <c r="E190" s="185"/>
      <c r="H190" s="43"/>
      <c r="I190" s="43"/>
    </row>
    <row r="191" spans="1:9" s="201" customFormat="1" x14ac:dyDescent="0.2">
      <c r="A191" s="185"/>
      <c r="B191" s="187"/>
      <c r="C191" s="196"/>
      <c r="D191" s="43"/>
      <c r="E191" s="185"/>
      <c r="H191" s="43"/>
      <c r="I191" s="43"/>
    </row>
    <row r="192" spans="1:9" s="201" customFormat="1" x14ac:dyDescent="0.2">
      <c r="A192" s="185"/>
      <c r="B192" s="187"/>
      <c r="C192" s="196"/>
      <c r="D192" s="43"/>
      <c r="E192" s="185"/>
      <c r="H192" s="43"/>
      <c r="I192" s="43"/>
    </row>
    <row r="193" spans="1:9" s="201" customFormat="1" x14ac:dyDescent="0.2">
      <c r="A193" s="185"/>
      <c r="B193" s="187"/>
      <c r="C193" s="196"/>
      <c r="D193" s="43"/>
      <c r="E193" s="185"/>
      <c r="H193" s="43"/>
      <c r="I193" s="43"/>
    </row>
    <row r="194" spans="1:9" s="201" customFormat="1" x14ac:dyDescent="0.2">
      <c r="A194" s="185"/>
      <c r="B194" s="187"/>
      <c r="C194" s="196"/>
      <c r="D194" s="43"/>
      <c r="E194" s="185"/>
      <c r="H194" s="43"/>
      <c r="I194" s="43"/>
    </row>
    <row r="195" spans="1:9" s="201" customFormat="1" x14ac:dyDescent="0.2">
      <c r="A195" s="185"/>
      <c r="B195" s="187"/>
      <c r="C195" s="196"/>
      <c r="D195" s="43"/>
      <c r="E195" s="185"/>
      <c r="H195" s="43"/>
      <c r="I195" s="43"/>
    </row>
    <row r="196" spans="1:9" s="201" customFormat="1" x14ac:dyDescent="0.2">
      <c r="A196" s="185"/>
      <c r="B196" s="187"/>
      <c r="C196" s="196"/>
      <c r="D196" s="43"/>
      <c r="E196" s="185"/>
      <c r="H196" s="43"/>
      <c r="I196" s="43"/>
    </row>
    <row r="197" spans="1:9" s="201" customFormat="1" x14ac:dyDescent="0.2">
      <c r="A197" s="185"/>
      <c r="B197" s="187"/>
      <c r="C197" s="196"/>
      <c r="D197" s="43"/>
      <c r="E197" s="185"/>
      <c r="H197" s="43"/>
      <c r="I197" s="43"/>
    </row>
    <row r="198" spans="1:9" s="201" customFormat="1" x14ac:dyDescent="0.2">
      <c r="A198" s="185"/>
      <c r="B198" s="187"/>
      <c r="C198" s="196"/>
      <c r="D198" s="43"/>
      <c r="E198" s="185"/>
      <c r="H198" s="43"/>
      <c r="I198" s="43"/>
    </row>
    <row r="199" spans="1:9" s="201" customFormat="1" x14ac:dyDescent="0.2">
      <c r="A199" s="185"/>
      <c r="B199" s="187"/>
      <c r="C199" s="196"/>
      <c r="D199" s="43"/>
      <c r="E199" s="185"/>
      <c r="H199" s="43"/>
      <c r="I199" s="43"/>
    </row>
    <row r="200" spans="1:9" s="201" customFormat="1" x14ac:dyDescent="0.2">
      <c r="A200" s="185"/>
      <c r="B200" s="187"/>
      <c r="C200" s="196"/>
      <c r="D200" s="43"/>
      <c r="E200" s="185"/>
      <c r="H200" s="43"/>
      <c r="I200" s="43"/>
    </row>
    <row r="201" spans="1:9" s="201" customFormat="1" x14ac:dyDescent="0.2">
      <c r="A201" s="185"/>
      <c r="B201" s="187"/>
      <c r="C201" s="196"/>
      <c r="D201" s="43"/>
      <c r="E201" s="185"/>
      <c r="H201" s="43"/>
      <c r="I201" s="43"/>
    </row>
    <row r="202" spans="1:9" s="201" customFormat="1" x14ac:dyDescent="0.2">
      <c r="A202" s="185"/>
      <c r="B202" s="187"/>
      <c r="C202" s="196"/>
      <c r="D202" s="43"/>
      <c r="E202" s="185"/>
      <c r="H202" s="43"/>
      <c r="I202" s="43"/>
    </row>
    <row r="203" spans="1:9" s="201" customFormat="1" x14ac:dyDescent="0.2">
      <c r="A203" s="185"/>
      <c r="B203" s="187"/>
      <c r="C203" s="196"/>
      <c r="D203" s="43"/>
      <c r="E203" s="185"/>
      <c r="H203" s="43"/>
      <c r="I203" s="43"/>
    </row>
    <row r="204" spans="1:9" s="201" customFormat="1" x14ac:dyDescent="0.2">
      <c r="A204" s="185"/>
      <c r="B204" s="187"/>
      <c r="C204" s="196"/>
      <c r="D204" s="43"/>
      <c r="E204" s="185"/>
      <c r="H204" s="43"/>
      <c r="I204" s="43"/>
    </row>
    <row r="205" spans="1:9" s="201" customFormat="1" x14ac:dyDescent="0.2">
      <c r="A205" s="185"/>
      <c r="B205" s="187"/>
      <c r="C205" s="196"/>
      <c r="D205" s="43"/>
      <c r="E205" s="185"/>
      <c r="H205" s="43"/>
      <c r="I205" s="43"/>
    </row>
    <row r="206" spans="1:9" s="201" customFormat="1" x14ac:dyDescent="0.2">
      <c r="A206" s="185"/>
      <c r="B206" s="187"/>
      <c r="C206" s="196"/>
      <c r="D206" s="43"/>
      <c r="E206" s="185"/>
      <c r="H206" s="43"/>
      <c r="I206" s="43"/>
    </row>
    <row r="207" spans="1:9" s="201" customFormat="1" x14ac:dyDescent="0.2">
      <c r="A207" s="185"/>
      <c r="B207" s="187"/>
      <c r="C207" s="196"/>
      <c r="D207" s="43"/>
      <c r="E207" s="185"/>
      <c r="H207" s="43"/>
      <c r="I207" s="43"/>
    </row>
    <row r="208" spans="1:9" s="201" customFormat="1" x14ac:dyDescent="0.2">
      <c r="A208" s="185"/>
      <c r="B208" s="187"/>
      <c r="C208" s="196"/>
      <c r="D208" s="43"/>
      <c r="E208" s="185"/>
      <c r="H208" s="43"/>
      <c r="I208" s="43"/>
    </row>
    <row r="209" spans="1:9" s="201" customFormat="1" x14ac:dyDescent="0.2">
      <c r="A209" s="185"/>
      <c r="B209" s="187"/>
      <c r="C209" s="196"/>
      <c r="D209" s="43"/>
      <c r="E209" s="185"/>
      <c r="H209" s="43"/>
      <c r="I209" s="43"/>
    </row>
    <row r="210" spans="1:9" s="201" customFormat="1" x14ac:dyDescent="0.2">
      <c r="A210" s="185"/>
      <c r="B210" s="187"/>
      <c r="C210" s="196"/>
      <c r="D210" s="43"/>
      <c r="E210" s="185"/>
      <c r="H210" s="43"/>
      <c r="I210" s="43"/>
    </row>
    <row r="211" spans="1:9" s="201" customFormat="1" x14ac:dyDescent="0.2">
      <c r="A211" s="185"/>
      <c r="B211" s="187"/>
      <c r="C211" s="196"/>
      <c r="D211" s="43"/>
      <c r="E211" s="185"/>
      <c r="H211" s="43"/>
      <c r="I211" s="43"/>
    </row>
    <row r="212" spans="1:9" s="201" customFormat="1" x14ac:dyDescent="0.2">
      <c r="A212" s="185"/>
      <c r="B212" s="187"/>
      <c r="C212" s="196"/>
      <c r="D212" s="43"/>
      <c r="E212" s="185"/>
      <c r="H212" s="43"/>
      <c r="I212" s="43"/>
    </row>
    <row r="213" spans="1:9" s="201" customFormat="1" x14ac:dyDescent="0.2">
      <c r="A213" s="185"/>
      <c r="B213" s="187"/>
      <c r="C213" s="196"/>
      <c r="D213" s="43"/>
      <c r="E213" s="185"/>
      <c r="H213" s="43"/>
      <c r="I213" s="43"/>
    </row>
    <row r="214" spans="1:9" s="201" customFormat="1" x14ac:dyDescent="0.2">
      <c r="A214" s="185"/>
      <c r="B214" s="187"/>
      <c r="C214" s="196"/>
      <c r="D214" s="43"/>
      <c r="E214" s="185"/>
      <c r="H214" s="43"/>
      <c r="I214" s="43"/>
    </row>
    <row r="215" spans="1:9" s="201" customFormat="1" x14ac:dyDescent="0.2">
      <c r="A215" s="185"/>
      <c r="B215" s="187"/>
      <c r="C215" s="196"/>
      <c r="D215" s="43"/>
      <c r="E215" s="185"/>
      <c r="H215" s="43"/>
      <c r="I215" s="43"/>
    </row>
    <row r="216" spans="1:9" s="201" customFormat="1" x14ac:dyDescent="0.2">
      <c r="A216" s="185"/>
      <c r="B216" s="187"/>
      <c r="C216" s="196"/>
      <c r="D216" s="43"/>
      <c r="E216" s="185"/>
      <c r="H216" s="43"/>
      <c r="I216" s="43"/>
    </row>
    <row r="217" spans="1:9" s="201" customFormat="1" x14ac:dyDescent="0.2">
      <c r="A217" s="185"/>
      <c r="B217" s="187"/>
      <c r="C217" s="196"/>
      <c r="D217" s="43"/>
      <c r="E217" s="185"/>
      <c r="H217" s="43"/>
      <c r="I217" s="43"/>
    </row>
    <row r="218" spans="1:9" s="201" customFormat="1" x14ac:dyDescent="0.2">
      <c r="A218" s="185"/>
      <c r="B218" s="187"/>
      <c r="C218" s="196"/>
      <c r="D218" s="43"/>
      <c r="E218" s="185"/>
      <c r="H218" s="43"/>
      <c r="I218" s="43"/>
    </row>
    <row r="219" spans="1:9" s="201" customFormat="1" x14ac:dyDescent="0.2">
      <c r="A219" s="185"/>
      <c r="B219" s="187"/>
      <c r="C219" s="196"/>
      <c r="D219" s="43"/>
      <c r="E219" s="185"/>
      <c r="H219" s="43"/>
      <c r="I219" s="43"/>
    </row>
    <row r="220" spans="1:9" s="201" customFormat="1" x14ac:dyDescent="0.2">
      <c r="A220" s="185"/>
      <c r="B220" s="187"/>
      <c r="C220" s="196"/>
      <c r="D220" s="43"/>
      <c r="E220" s="185"/>
      <c r="H220" s="43"/>
      <c r="I220" s="43"/>
    </row>
    <row r="221" spans="1:9" s="201" customFormat="1" x14ac:dyDescent="0.2">
      <c r="A221" s="185"/>
      <c r="B221" s="187"/>
      <c r="C221" s="196"/>
      <c r="D221" s="43"/>
      <c r="E221" s="185"/>
      <c r="H221" s="43"/>
      <c r="I221" s="43"/>
    </row>
    <row r="222" spans="1:9" s="201" customFormat="1" x14ac:dyDescent="0.2">
      <c r="A222" s="185"/>
      <c r="B222" s="187"/>
      <c r="C222" s="196"/>
      <c r="D222" s="43"/>
      <c r="E222" s="185"/>
      <c r="H222" s="43"/>
      <c r="I222" s="43"/>
    </row>
    <row r="223" spans="1:9" s="201" customFormat="1" x14ac:dyDescent="0.2">
      <c r="A223" s="185"/>
      <c r="B223" s="187"/>
      <c r="C223" s="196"/>
      <c r="D223" s="43"/>
      <c r="E223" s="185"/>
      <c r="H223" s="43"/>
      <c r="I223" s="43"/>
    </row>
    <row r="224" spans="1:9" s="201" customFormat="1" x14ac:dyDescent="0.2">
      <c r="A224" s="185"/>
      <c r="B224" s="187"/>
      <c r="C224" s="196"/>
      <c r="D224" s="43"/>
      <c r="E224" s="185"/>
      <c r="H224" s="43"/>
      <c r="I224" s="43"/>
    </row>
    <row r="225" spans="1:9" s="201" customFormat="1" x14ac:dyDescent="0.2">
      <c r="A225" s="185"/>
      <c r="B225" s="187"/>
      <c r="C225" s="196"/>
      <c r="D225" s="43"/>
      <c r="E225" s="185"/>
      <c r="H225" s="43"/>
      <c r="I225" s="43"/>
    </row>
    <row r="226" spans="1:9" s="201" customFormat="1" x14ac:dyDescent="0.2">
      <c r="A226" s="185"/>
      <c r="B226" s="187"/>
      <c r="C226" s="196"/>
      <c r="D226" s="43"/>
      <c r="E226" s="185"/>
      <c r="H226" s="43"/>
      <c r="I226" s="43"/>
    </row>
    <row r="227" spans="1:9" s="201" customFormat="1" x14ac:dyDescent="0.2">
      <c r="A227" s="185"/>
      <c r="B227" s="187"/>
      <c r="C227" s="196"/>
      <c r="D227" s="43"/>
      <c r="E227" s="185"/>
      <c r="H227" s="43"/>
      <c r="I227" s="43"/>
    </row>
    <row r="228" spans="1:9" s="201" customFormat="1" x14ac:dyDescent="0.2">
      <c r="A228" s="185"/>
      <c r="B228" s="187"/>
      <c r="C228" s="196"/>
      <c r="D228" s="43"/>
      <c r="E228" s="185"/>
      <c r="H228" s="43"/>
      <c r="I228" s="43"/>
    </row>
    <row r="229" spans="1:9" s="201" customFormat="1" x14ac:dyDescent="0.2">
      <c r="A229" s="185"/>
      <c r="B229" s="187"/>
      <c r="C229" s="196"/>
      <c r="D229" s="43"/>
      <c r="E229" s="185"/>
      <c r="H229" s="43"/>
      <c r="I229" s="43"/>
    </row>
    <row r="230" spans="1:9" s="201" customFormat="1" x14ac:dyDescent="0.2">
      <c r="A230" s="185"/>
      <c r="B230" s="187"/>
      <c r="C230" s="196"/>
      <c r="D230" s="43"/>
      <c r="E230" s="185"/>
      <c r="H230" s="43"/>
      <c r="I230" s="43"/>
    </row>
    <row r="231" spans="1:9" s="201" customFormat="1" x14ac:dyDescent="0.2">
      <c r="A231" s="185"/>
      <c r="B231" s="187"/>
      <c r="C231" s="196"/>
      <c r="D231" s="43"/>
      <c r="E231" s="185"/>
      <c r="H231" s="43"/>
      <c r="I231" s="43"/>
    </row>
    <row r="232" spans="1:9" s="201" customFormat="1" x14ac:dyDescent="0.2">
      <c r="A232" s="185"/>
      <c r="B232" s="187"/>
      <c r="C232" s="196"/>
      <c r="D232" s="43"/>
      <c r="E232" s="185"/>
      <c r="H232" s="43"/>
      <c r="I232" s="43"/>
    </row>
    <row r="233" spans="1:9" s="201" customFormat="1" x14ac:dyDescent="0.2">
      <c r="A233" s="185"/>
      <c r="B233" s="187"/>
      <c r="C233" s="196"/>
      <c r="D233" s="43"/>
      <c r="E233" s="185"/>
      <c r="H233" s="43"/>
      <c r="I233" s="43"/>
    </row>
    <row r="234" spans="1:9" s="201" customFormat="1" x14ac:dyDescent="0.2">
      <c r="A234" s="185"/>
      <c r="B234" s="187"/>
      <c r="C234" s="196"/>
      <c r="D234" s="43"/>
      <c r="E234" s="185"/>
      <c r="H234" s="43"/>
      <c r="I234" s="43"/>
    </row>
    <row r="235" spans="1:9" s="201" customFormat="1" x14ac:dyDescent="0.2">
      <c r="A235" s="185"/>
      <c r="B235" s="187"/>
      <c r="C235" s="196"/>
      <c r="D235" s="43"/>
      <c r="E235" s="185"/>
      <c r="H235" s="43"/>
      <c r="I235" s="43"/>
    </row>
    <row r="236" spans="1:9" s="201" customFormat="1" x14ac:dyDescent="0.2">
      <c r="A236" s="185"/>
      <c r="B236" s="187"/>
      <c r="C236" s="196"/>
      <c r="D236" s="43"/>
      <c r="E236" s="185"/>
      <c r="H236" s="43"/>
      <c r="I236" s="43"/>
    </row>
    <row r="237" spans="1:9" s="201" customFormat="1" x14ac:dyDescent="0.2">
      <c r="A237" s="185"/>
      <c r="B237" s="187"/>
      <c r="C237" s="196"/>
      <c r="D237" s="43"/>
      <c r="E237" s="185"/>
      <c r="H237" s="43"/>
      <c r="I237" s="43"/>
    </row>
    <row r="238" spans="1:9" s="201" customFormat="1" x14ac:dyDescent="0.2">
      <c r="A238" s="185"/>
      <c r="B238" s="187"/>
      <c r="C238" s="196"/>
      <c r="D238" s="43"/>
      <c r="E238" s="185"/>
      <c r="H238" s="43"/>
      <c r="I238" s="43"/>
    </row>
    <row r="239" spans="1:9" s="201" customFormat="1" x14ac:dyDescent="0.2">
      <c r="A239" s="185"/>
      <c r="B239" s="187"/>
      <c r="C239" s="196"/>
      <c r="D239" s="43"/>
      <c r="E239" s="185"/>
      <c r="H239" s="43"/>
      <c r="I239" s="43"/>
    </row>
    <row r="240" spans="1:9" s="201" customFormat="1" x14ac:dyDescent="0.2">
      <c r="A240" s="185"/>
      <c r="B240" s="187"/>
      <c r="C240" s="196"/>
      <c r="D240" s="43"/>
      <c r="E240" s="185"/>
      <c r="H240" s="43"/>
      <c r="I240" s="43"/>
    </row>
    <row r="241" spans="1:9" s="201" customFormat="1" x14ac:dyDescent="0.2">
      <c r="A241" s="185"/>
      <c r="B241" s="187"/>
      <c r="C241" s="196"/>
      <c r="D241" s="43"/>
      <c r="E241" s="185"/>
      <c r="H241" s="43"/>
      <c r="I241" s="43"/>
    </row>
    <row r="242" spans="1:9" s="201" customFormat="1" x14ac:dyDescent="0.2">
      <c r="A242" s="185"/>
      <c r="B242" s="187"/>
      <c r="C242" s="196"/>
      <c r="D242" s="43"/>
      <c r="E242" s="185"/>
      <c r="H242" s="43"/>
      <c r="I242" s="43"/>
    </row>
    <row r="243" spans="1:9" s="201" customFormat="1" x14ac:dyDescent="0.2">
      <c r="A243" s="185"/>
      <c r="B243" s="187"/>
      <c r="C243" s="196"/>
      <c r="D243" s="43"/>
      <c r="E243" s="185"/>
      <c r="H243" s="43"/>
      <c r="I243" s="43"/>
    </row>
    <row r="244" spans="1:9" s="201" customFormat="1" x14ac:dyDescent="0.2">
      <c r="A244" s="185"/>
      <c r="B244" s="187"/>
      <c r="C244" s="196"/>
      <c r="D244" s="43"/>
      <c r="E244" s="185"/>
      <c r="H244" s="43"/>
      <c r="I244" s="43"/>
    </row>
    <row r="245" spans="1:9" s="201" customFormat="1" x14ac:dyDescent="0.2">
      <c r="A245" s="185"/>
      <c r="B245" s="187"/>
      <c r="C245" s="196"/>
      <c r="D245" s="43"/>
      <c r="E245" s="185"/>
      <c r="H245" s="43"/>
      <c r="I245" s="43"/>
    </row>
    <row r="246" spans="1:9" s="201" customFormat="1" x14ac:dyDescent="0.2">
      <c r="A246" s="185"/>
      <c r="B246" s="187"/>
      <c r="C246" s="196"/>
      <c r="D246" s="43"/>
      <c r="E246" s="185"/>
      <c r="H246" s="43"/>
      <c r="I246" s="43"/>
    </row>
    <row r="247" spans="1:9" s="201" customFormat="1" x14ac:dyDescent="0.2">
      <c r="A247" s="185"/>
      <c r="B247" s="187"/>
      <c r="C247" s="196"/>
      <c r="D247" s="43"/>
      <c r="E247" s="185"/>
      <c r="H247" s="43"/>
      <c r="I247" s="43"/>
    </row>
    <row r="248" spans="1:9" s="201" customFormat="1" x14ac:dyDescent="0.2">
      <c r="A248" s="185"/>
      <c r="B248" s="187"/>
      <c r="C248" s="196"/>
      <c r="D248" s="43"/>
      <c r="E248" s="185"/>
      <c r="H248" s="43"/>
      <c r="I248" s="43"/>
    </row>
    <row r="249" spans="1:9" s="201" customFormat="1" x14ac:dyDescent="0.2">
      <c r="A249" s="185"/>
      <c r="B249" s="187"/>
      <c r="C249" s="196"/>
      <c r="D249" s="43"/>
      <c r="E249" s="185"/>
      <c r="H249" s="43"/>
      <c r="I249" s="43"/>
    </row>
    <row r="250" spans="1:9" s="201" customFormat="1" x14ac:dyDescent="0.2">
      <c r="A250" s="185"/>
      <c r="B250" s="187"/>
      <c r="C250" s="196"/>
      <c r="D250" s="43"/>
      <c r="E250" s="185"/>
      <c r="H250" s="43"/>
      <c r="I250" s="43"/>
    </row>
    <row r="251" spans="1:9" s="201" customFormat="1" x14ac:dyDescent="0.2">
      <c r="A251" s="185"/>
      <c r="B251" s="187"/>
      <c r="C251" s="196"/>
      <c r="D251" s="43"/>
      <c r="E251" s="185"/>
      <c r="H251" s="43"/>
      <c r="I251" s="43"/>
    </row>
    <row r="252" spans="1:9" s="201" customFormat="1" x14ac:dyDescent="0.2">
      <c r="A252" s="185"/>
      <c r="B252" s="187"/>
      <c r="C252" s="196"/>
      <c r="D252" s="43"/>
      <c r="E252" s="185"/>
      <c r="H252" s="43"/>
      <c r="I252" s="43"/>
    </row>
    <row r="253" spans="1:9" s="201" customFormat="1" x14ac:dyDescent="0.2">
      <c r="A253" s="185"/>
      <c r="B253" s="187"/>
      <c r="C253" s="196"/>
      <c r="D253" s="43"/>
      <c r="E253" s="185"/>
      <c r="H253" s="43"/>
      <c r="I253" s="43"/>
    </row>
    <row r="254" spans="1:9" s="201" customFormat="1" x14ac:dyDescent="0.2">
      <c r="A254" s="185"/>
      <c r="B254" s="187"/>
      <c r="C254" s="196"/>
      <c r="D254" s="43"/>
      <c r="E254" s="185"/>
      <c r="H254" s="43"/>
      <c r="I254" s="43"/>
    </row>
    <row r="255" spans="1:9" s="201" customFormat="1" x14ac:dyDescent="0.2">
      <c r="A255" s="185"/>
      <c r="B255" s="187"/>
      <c r="C255" s="196"/>
      <c r="D255" s="43"/>
      <c r="E255" s="185"/>
      <c r="H255" s="43"/>
      <c r="I255" s="43"/>
    </row>
    <row r="256" spans="1:9" s="201" customFormat="1" x14ac:dyDescent="0.2">
      <c r="A256" s="185"/>
      <c r="B256" s="187"/>
      <c r="C256" s="196"/>
      <c r="D256" s="43"/>
      <c r="E256" s="185"/>
      <c r="H256" s="43"/>
      <c r="I256" s="43"/>
    </row>
    <row r="257" spans="1:9" s="201" customFormat="1" x14ac:dyDescent="0.2">
      <c r="A257" s="185"/>
      <c r="B257" s="187"/>
      <c r="C257" s="196"/>
      <c r="D257" s="43"/>
      <c r="E257" s="185"/>
      <c r="H257" s="43"/>
      <c r="I257" s="43"/>
    </row>
    <row r="258" spans="1:9" s="201" customFormat="1" x14ac:dyDescent="0.2">
      <c r="A258" s="185"/>
      <c r="B258" s="187"/>
      <c r="C258" s="196"/>
      <c r="D258" s="43"/>
      <c r="E258" s="185"/>
      <c r="H258" s="43"/>
      <c r="I258" s="43"/>
    </row>
    <row r="259" spans="1:9" s="201" customFormat="1" x14ac:dyDescent="0.2">
      <c r="A259" s="185"/>
      <c r="B259" s="187"/>
      <c r="C259" s="196"/>
      <c r="D259" s="43"/>
      <c r="E259" s="185"/>
      <c r="H259" s="43"/>
      <c r="I259" s="43"/>
    </row>
    <row r="260" spans="1:9" s="201" customFormat="1" x14ac:dyDescent="0.2">
      <c r="A260" s="185"/>
      <c r="B260" s="187"/>
      <c r="C260" s="196"/>
      <c r="D260" s="43"/>
      <c r="E260" s="185"/>
      <c r="H260" s="43"/>
      <c r="I260" s="43"/>
    </row>
    <row r="261" spans="1:9" s="201" customFormat="1" x14ac:dyDescent="0.2">
      <c r="A261" s="185"/>
      <c r="B261" s="187"/>
      <c r="C261" s="196"/>
      <c r="D261" s="43"/>
      <c r="E261" s="185"/>
      <c r="H261" s="43"/>
      <c r="I261" s="43"/>
    </row>
    <row r="262" spans="1:9" s="201" customFormat="1" x14ac:dyDescent="0.2">
      <c r="A262" s="185"/>
      <c r="B262" s="187"/>
      <c r="C262" s="196"/>
      <c r="D262" s="43"/>
      <c r="E262" s="185"/>
      <c r="H262" s="43"/>
      <c r="I262" s="43"/>
    </row>
    <row r="263" spans="1:9" s="201" customFormat="1" x14ac:dyDescent="0.2">
      <c r="A263" s="185"/>
      <c r="B263" s="187"/>
      <c r="C263" s="196"/>
      <c r="D263" s="43"/>
      <c r="E263" s="185"/>
      <c r="H263" s="43"/>
      <c r="I263" s="43"/>
    </row>
    <row r="264" spans="1:9" s="201" customFormat="1" x14ac:dyDescent="0.2">
      <c r="A264" s="185"/>
      <c r="B264" s="187"/>
      <c r="C264" s="196"/>
      <c r="D264" s="43"/>
      <c r="E264" s="185"/>
      <c r="H264" s="43"/>
      <c r="I264" s="43"/>
    </row>
    <row r="265" spans="1:9" s="201" customFormat="1" x14ac:dyDescent="0.2">
      <c r="A265" s="185"/>
      <c r="B265" s="187"/>
      <c r="C265" s="196"/>
      <c r="D265" s="43"/>
      <c r="E265" s="185"/>
      <c r="H265" s="43"/>
      <c r="I265" s="43"/>
    </row>
    <row r="266" spans="1:9" s="201" customFormat="1" x14ac:dyDescent="0.2">
      <c r="A266" s="185"/>
      <c r="B266" s="187"/>
      <c r="C266" s="196"/>
      <c r="D266" s="43"/>
      <c r="E266" s="185"/>
      <c r="H266" s="43"/>
      <c r="I266" s="43"/>
    </row>
    <row r="267" spans="1:9" s="201" customFormat="1" x14ac:dyDescent="0.2">
      <c r="A267" s="185"/>
      <c r="B267" s="187"/>
      <c r="C267" s="196"/>
      <c r="D267" s="43"/>
      <c r="E267" s="185"/>
      <c r="H267" s="43"/>
      <c r="I267" s="43"/>
    </row>
    <row r="268" spans="1:9" s="201" customFormat="1" x14ac:dyDescent="0.2">
      <c r="A268" s="185"/>
      <c r="B268" s="187"/>
      <c r="C268" s="196"/>
      <c r="D268" s="43"/>
      <c r="E268" s="185"/>
      <c r="H268" s="43"/>
      <c r="I268" s="43"/>
    </row>
    <row r="269" spans="1:9" s="201" customFormat="1" x14ac:dyDescent="0.2">
      <c r="A269" s="185"/>
      <c r="B269" s="187"/>
      <c r="C269" s="196"/>
      <c r="D269" s="43"/>
      <c r="E269" s="185"/>
      <c r="H269" s="43"/>
      <c r="I269" s="43"/>
    </row>
    <row r="270" spans="1:9" s="201" customFormat="1" x14ac:dyDescent="0.2">
      <c r="A270" s="185"/>
      <c r="B270" s="187"/>
      <c r="C270" s="196"/>
      <c r="D270" s="43"/>
      <c r="E270" s="185"/>
      <c r="H270" s="43"/>
      <c r="I270" s="43"/>
    </row>
    <row r="271" spans="1:9" s="201" customFormat="1" x14ac:dyDescent="0.2">
      <c r="A271" s="185"/>
      <c r="B271" s="187"/>
      <c r="C271" s="196"/>
      <c r="D271" s="43"/>
      <c r="E271" s="185"/>
      <c r="H271" s="43"/>
      <c r="I271" s="43"/>
    </row>
    <row r="272" spans="1:9" s="201" customFormat="1" x14ac:dyDescent="0.2">
      <c r="A272" s="185"/>
      <c r="B272" s="187"/>
      <c r="C272" s="196"/>
      <c r="D272" s="43"/>
      <c r="E272" s="185"/>
      <c r="H272" s="43"/>
      <c r="I272" s="43"/>
    </row>
    <row r="273" spans="1:9" s="201" customFormat="1" x14ac:dyDescent="0.2">
      <c r="A273" s="185"/>
      <c r="B273" s="187"/>
      <c r="C273" s="196"/>
      <c r="D273" s="43"/>
      <c r="E273" s="185"/>
      <c r="H273" s="43"/>
      <c r="I273" s="43"/>
    </row>
    <row r="274" spans="1:9" s="201" customFormat="1" x14ac:dyDescent="0.2">
      <c r="A274" s="185"/>
      <c r="B274" s="187"/>
      <c r="C274" s="196"/>
      <c r="D274" s="43"/>
      <c r="E274" s="185"/>
      <c r="H274" s="43"/>
      <c r="I274" s="43"/>
    </row>
    <row r="275" spans="1:9" s="201" customFormat="1" x14ac:dyDescent="0.2">
      <c r="A275" s="185"/>
      <c r="B275" s="187"/>
      <c r="C275" s="196"/>
      <c r="D275" s="43"/>
      <c r="E275" s="185"/>
      <c r="H275" s="43"/>
      <c r="I275" s="43"/>
    </row>
    <row r="276" spans="1:9" s="201" customFormat="1" x14ac:dyDescent="0.2">
      <c r="A276" s="185"/>
      <c r="B276" s="187"/>
      <c r="C276" s="196"/>
      <c r="D276" s="43"/>
      <c r="E276" s="185"/>
      <c r="H276" s="43"/>
      <c r="I276" s="43"/>
    </row>
    <row r="277" spans="1:9" s="201" customFormat="1" x14ac:dyDescent="0.2">
      <c r="A277" s="185"/>
      <c r="B277" s="187"/>
      <c r="C277" s="196"/>
      <c r="D277" s="43"/>
      <c r="E277" s="185"/>
      <c r="H277" s="43"/>
      <c r="I277" s="43"/>
    </row>
    <row r="278" spans="1:9" s="201" customFormat="1" x14ac:dyDescent="0.2">
      <c r="A278" s="185"/>
      <c r="B278" s="187"/>
      <c r="C278" s="196"/>
      <c r="D278" s="43"/>
      <c r="E278" s="185"/>
      <c r="H278" s="43"/>
      <c r="I278" s="43"/>
    </row>
    <row r="279" spans="1:9" s="201" customFormat="1" x14ac:dyDescent="0.2">
      <c r="A279" s="185"/>
      <c r="B279" s="187"/>
      <c r="C279" s="196"/>
      <c r="D279" s="43"/>
      <c r="E279" s="185"/>
      <c r="H279" s="43"/>
      <c r="I279" s="43"/>
    </row>
    <row r="280" spans="1:9" s="201" customFormat="1" x14ac:dyDescent="0.2">
      <c r="A280" s="185"/>
      <c r="B280" s="187"/>
      <c r="C280" s="196"/>
      <c r="D280" s="43"/>
      <c r="E280" s="185"/>
      <c r="H280" s="43"/>
      <c r="I280" s="43"/>
    </row>
    <row r="281" spans="1:9" s="201" customFormat="1" x14ac:dyDescent="0.2">
      <c r="A281" s="185"/>
      <c r="B281" s="187"/>
      <c r="C281" s="196"/>
      <c r="D281" s="43"/>
      <c r="E281" s="185"/>
      <c r="H281" s="43"/>
      <c r="I281" s="43"/>
    </row>
    <row r="282" spans="1:9" s="201" customFormat="1" x14ac:dyDescent="0.2">
      <c r="A282" s="185"/>
      <c r="B282" s="187"/>
      <c r="C282" s="196"/>
      <c r="D282" s="43"/>
      <c r="E282" s="185"/>
      <c r="H282" s="43"/>
      <c r="I282" s="43"/>
    </row>
    <row r="283" spans="1:9" s="201" customFormat="1" x14ac:dyDescent="0.2">
      <c r="A283" s="185"/>
      <c r="B283" s="187"/>
      <c r="C283" s="196"/>
      <c r="D283" s="43"/>
      <c r="E283" s="185"/>
      <c r="H283" s="43"/>
      <c r="I283" s="43"/>
    </row>
    <row r="284" spans="1:9" s="201" customFormat="1" x14ac:dyDescent="0.2">
      <c r="A284" s="185"/>
      <c r="B284" s="187"/>
      <c r="C284" s="196"/>
      <c r="D284" s="43"/>
      <c r="E284" s="185"/>
      <c r="H284" s="43"/>
      <c r="I284" s="43"/>
    </row>
    <row r="285" spans="1:9" s="201" customFormat="1" x14ac:dyDescent="0.2">
      <c r="A285" s="185"/>
      <c r="B285" s="187"/>
      <c r="C285" s="196"/>
      <c r="D285" s="43"/>
      <c r="E285" s="185"/>
      <c r="H285" s="43"/>
      <c r="I285" s="43"/>
    </row>
    <row r="286" spans="1:9" s="201" customFormat="1" x14ac:dyDescent="0.2">
      <c r="A286" s="185"/>
      <c r="B286" s="187"/>
      <c r="C286" s="196"/>
      <c r="D286" s="43"/>
      <c r="E286" s="185"/>
      <c r="H286" s="43"/>
      <c r="I286" s="43"/>
    </row>
    <row r="287" spans="1:9" s="201" customFormat="1" x14ac:dyDescent="0.2">
      <c r="A287" s="185"/>
      <c r="B287" s="187"/>
      <c r="C287" s="196"/>
      <c r="D287" s="43"/>
      <c r="E287" s="185"/>
      <c r="H287" s="43"/>
      <c r="I287" s="43"/>
    </row>
    <row r="288" spans="1:9" s="201" customFormat="1" x14ac:dyDescent="0.2">
      <c r="A288" s="185"/>
      <c r="B288" s="187"/>
      <c r="C288" s="196"/>
      <c r="D288" s="43"/>
      <c r="E288" s="185"/>
      <c r="H288" s="43"/>
      <c r="I288" s="43"/>
    </row>
    <row r="289" spans="1:9" s="201" customFormat="1" x14ac:dyDescent="0.2">
      <c r="A289" s="185"/>
      <c r="B289" s="187"/>
      <c r="C289" s="196"/>
      <c r="D289" s="43"/>
      <c r="E289" s="185"/>
      <c r="H289" s="43"/>
      <c r="I289" s="43"/>
    </row>
    <row r="290" spans="1:9" s="201" customFormat="1" x14ac:dyDescent="0.2">
      <c r="A290" s="185"/>
      <c r="B290" s="187"/>
      <c r="C290" s="196"/>
      <c r="D290" s="43"/>
      <c r="E290" s="185"/>
      <c r="H290" s="43"/>
      <c r="I290" s="43"/>
    </row>
    <row r="291" spans="1:9" s="201" customFormat="1" x14ac:dyDescent="0.2">
      <c r="A291" s="185"/>
      <c r="B291" s="187"/>
      <c r="C291" s="196"/>
      <c r="D291" s="43"/>
      <c r="E291" s="185"/>
      <c r="H291" s="43"/>
      <c r="I291" s="43"/>
    </row>
    <row r="292" spans="1:9" s="201" customFormat="1" x14ac:dyDescent="0.2">
      <c r="A292" s="185"/>
      <c r="B292" s="187"/>
      <c r="C292" s="196"/>
      <c r="D292" s="43"/>
      <c r="E292" s="185"/>
      <c r="H292" s="43"/>
      <c r="I292" s="43"/>
    </row>
    <row r="293" spans="1:9" s="201" customFormat="1" x14ac:dyDescent="0.2">
      <c r="A293" s="185"/>
      <c r="B293" s="187"/>
      <c r="C293" s="196"/>
      <c r="D293" s="43"/>
      <c r="E293" s="185"/>
      <c r="H293" s="43"/>
      <c r="I293" s="43"/>
    </row>
    <row r="294" spans="1:9" s="201" customFormat="1" x14ac:dyDescent="0.2">
      <c r="A294" s="185"/>
      <c r="B294" s="187"/>
      <c r="C294" s="196"/>
      <c r="D294" s="43"/>
      <c r="E294" s="185"/>
      <c r="H294" s="43"/>
      <c r="I294" s="43"/>
    </row>
    <row r="295" spans="1:9" s="201" customFormat="1" x14ac:dyDescent="0.2">
      <c r="A295" s="185"/>
      <c r="B295" s="187"/>
      <c r="C295" s="196"/>
      <c r="D295" s="43"/>
      <c r="E295" s="185"/>
      <c r="H295" s="43"/>
      <c r="I295" s="43"/>
    </row>
    <row r="296" spans="1:9" s="201" customFormat="1" x14ac:dyDescent="0.2">
      <c r="A296" s="185"/>
      <c r="B296" s="187"/>
      <c r="C296" s="196"/>
      <c r="D296" s="43"/>
      <c r="E296" s="185"/>
      <c r="H296" s="43"/>
      <c r="I296" s="43"/>
    </row>
    <row r="297" spans="1:9" s="201" customFormat="1" x14ac:dyDescent="0.2">
      <c r="A297" s="185"/>
      <c r="B297" s="187"/>
      <c r="C297" s="196"/>
      <c r="D297" s="43"/>
      <c r="E297" s="185"/>
      <c r="H297" s="43"/>
      <c r="I297" s="43"/>
    </row>
    <row r="298" spans="1:9" s="201" customFormat="1" x14ac:dyDescent="0.2">
      <c r="A298" s="185"/>
      <c r="B298" s="187"/>
      <c r="C298" s="196"/>
      <c r="D298" s="43"/>
      <c r="E298" s="185"/>
      <c r="H298" s="43"/>
      <c r="I298" s="43"/>
    </row>
    <row r="299" spans="1:9" s="201" customFormat="1" x14ac:dyDescent="0.2">
      <c r="A299" s="185"/>
      <c r="B299" s="187"/>
      <c r="C299" s="196"/>
      <c r="D299" s="43"/>
      <c r="E299" s="185"/>
      <c r="H299" s="43"/>
      <c r="I299" s="43"/>
    </row>
    <row r="300" spans="1:9" s="201" customFormat="1" x14ac:dyDescent="0.2">
      <c r="A300" s="185"/>
      <c r="B300" s="187"/>
      <c r="C300" s="196"/>
      <c r="D300" s="43"/>
      <c r="E300" s="185"/>
      <c r="H300" s="43"/>
      <c r="I300" s="43"/>
    </row>
    <row r="301" spans="1:9" s="201" customFormat="1" x14ac:dyDescent="0.2">
      <c r="A301" s="185"/>
      <c r="B301" s="187"/>
      <c r="C301" s="196"/>
      <c r="D301" s="43"/>
      <c r="E301" s="185"/>
      <c r="H301" s="43"/>
      <c r="I301" s="43"/>
    </row>
    <row r="302" spans="1:9" s="201" customFormat="1" x14ac:dyDescent="0.2">
      <c r="A302" s="185"/>
      <c r="B302" s="187"/>
      <c r="C302" s="196"/>
      <c r="D302" s="43"/>
      <c r="E302" s="185"/>
      <c r="H302" s="43"/>
      <c r="I302" s="43"/>
    </row>
    <row r="303" spans="1:9" s="201" customFormat="1" x14ac:dyDescent="0.2">
      <c r="A303" s="185"/>
      <c r="B303" s="187"/>
      <c r="C303" s="196"/>
      <c r="D303" s="43"/>
      <c r="E303" s="185"/>
      <c r="H303" s="43"/>
      <c r="I303" s="43"/>
    </row>
    <row r="304" spans="1:9" s="201" customFormat="1" x14ac:dyDescent="0.2">
      <c r="A304" s="185"/>
      <c r="B304" s="187"/>
      <c r="C304" s="196"/>
      <c r="D304" s="43"/>
      <c r="E304" s="185"/>
      <c r="H304" s="43"/>
      <c r="I304" s="43"/>
    </row>
    <row r="305" spans="1:9" s="201" customFormat="1" x14ac:dyDescent="0.2">
      <c r="A305" s="185"/>
      <c r="B305" s="187"/>
      <c r="C305" s="196"/>
      <c r="D305" s="43"/>
      <c r="E305" s="185"/>
      <c r="H305" s="43"/>
      <c r="I305" s="43"/>
    </row>
    <row r="306" spans="1:9" s="201" customFormat="1" x14ac:dyDescent="0.2">
      <c r="A306" s="185"/>
      <c r="B306" s="187"/>
      <c r="C306" s="196"/>
      <c r="D306" s="43"/>
      <c r="E306" s="185"/>
      <c r="H306" s="43"/>
      <c r="I306" s="43"/>
    </row>
    <row r="307" spans="1:9" s="201" customFormat="1" x14ac:dyDescent="0.2">
      <c r="A307" s="185"/>
      <c r="B307" s="187"/>
      <c r="C307" s="196"/>
      <c r="D307" s="43"/>
      <c r="E307" s="185"/>
      <c r="H307" s="43"/>
      <c r="I307" s="43"/>
    </row>
    <row r="308" spans="1:9" s="201" customFormat="1" x14ac:dyDescent="0.2">
      <c r="A308" s="185"/>
      <c r="B308" s="187"/>
      <c r="C308" s="196"/>
      <c r="D308" s="43"/>
      <c r="E308" s="185"/>
      <c r="H308" s="43"/>
      <c r="I308" s="43"/>
    </row>
    <row r="309" spans="1:9" s="201" customFormat="1" x14ac:dyDescent="0.2">
      <c r="A309" s="185"/>
      <c r="B309" s="187"/>
      <c r="C309" s="196"/>
      <c r="D309" s="43"/>
      <c r="E309" s="185"/>
      <c r="H309" s="43"/>
      <c r="I309" s="43"/>
    </row>
    <row r="310" spans="1:9" s="201" customFormat="1" x14ac:dyDescent="0.2">
      <c r="A310" s="185"/>
      <c r="B310" s="187"/>
      <c r="C310" s="196"/>
      <c r="D310" s="43"/>
      <c r="E310" s="185"/>
      <c r="H310" s="43"/>
      <c r="I310" s="43"/>
    </row>
    <row r="311" spans="1:9" s="201" customFormat="1" x14ac:dyDescent="0.2">
      <c r="A311" s="185"/>
      <c r="B311" s="187"/>
      <c r="C311" s="196"/>
      <c r="D311" s="43"/>
      <c r="E311" s="185"/>
      <c r="H311" s="43"/>
      <c r="I311" s="43"/>
    </row>
    <row r="312" spans="1:9" s="201" customFormat="1" x14ac:dyDescent="0.2">
      <c r="A312" s="185"/>
      <c r="B312" s="187"/>
      <c r="C312" s="196"/>
      <c r="D312" s="43"/>
      <c r="E312" s="185"/>
      <c r="H312" s="43"/>
      <c r="I312" s="43"/>
    </row>
    <row r="313" spans="1:9" s="201" customFormat="1" x14ac:dyDescent="0.2">
      <c r="A313" s="185"/>
      <c r="B313" s="187"/>
      <c r="C313" s="196"/>
      <c r="D313" s="43"/>
      <c r="E313" s="185"/>
      <c r="H313" s="43"/>
      <c r="I313" s="43"/>
    </row>
    <row r="314" spans="1:9" s="201" customFormat="1" x14ac:dyDescent="0.2">
      <c r="A314" s="185"/>
      <c r="B314" s="187"/>
      <c r="C314" s="196"/>
      <c r="D314" s="43"/>
      <c r="E314" s="185"/>
      <c r="H314" s="43"/>
      <c r="I314" s="43"/>
    </row>
    <row r="315" spans="1:9" s="201" customFormat="1" x14ac:dyDescent="0.2">
      <c r="A315" s="185"/>
      <c r="B315" s="187"/>
      <c r="C315" s="196"/>
      <c r="D315" s="43"/>
      <c r="E315" s="185"/>
      <c r="H315" s="43"/>
      <c r="I315" s="43"/>
    </row>
    <row r="316" spans="1:9" s="201" customFormat="1" x14ac:dyDescent="0.2">
      <c r="A316" s="185"/>
      <c r="B316" s="187"/>
      <c r="C316" s="196"/>
      <c r="D316" s="43"/>
      <c r="E316" s="185"/>
      <c r="H316" s="43"/>
      <c r="I316" s="43"/>
    </row>
    <row r="317" spans="1:9" s="201" customFormat="1" x14ac:dyDescent="0.2">
      <c r="A317" s="185"/>
      <c r="B317" s="187"/>
      <c r="C317" s="196"/>
      <c r="D317" s="43"/>
      <c r="E317" s="185"/>
      <c r="H317" s="43"/>
      <c r="I317" s="43"/>
    </row>
    <row r="318" spans="1:9" s="201" customFormat="1" x14ac:dyDescent="0.2">
      <c r="A318" s="185"/>
      <c r="B318" s="187"/>
      <c r="C318" s="196"/>
      <c r="D318" s="43"/>
      <c r="E318" s="185"/>
      <c r="H318" s="43"/>
      <c r="I318" s="43"/>
    </row>
    <row r="319" spans="1:9" s="201" customFormat="1" x14ac:dyDescent="0.2">
      <c r="A319" s="185"/>
      <c r="B319" s="187"/>
      <c r="C319" s="196"/>
      <c r="D319" s="43"/>
      <c r="E319" s="185"/>
      <c r="H319" s="43"/>
      <c r="I319" s="43"/>
    </row>
    <row r="320" spans="1:9" s="201" customFormat="1" x14ac:dyDescent="0.2">
      <c r="A320" s="185"/>
      <c r="B320" s="187"/>
      <c r="C320" s="196"/>
      <c r="D320" s="43"/>
      <c r="E320" s="185"/>
      <c r="H320" s="43"/>
      <c r="I320" s="43"/>
    </row>
    <row r="321" spans="1:9" s="201" customFormat="1" x14ac:dyDescent="0.2">
      <c r="A321" s="185"/>
      <c r="B321" s="187"/>
      <c r="C321" s="196"/>
      <c r="D321" s="43"/>
      <c r="E321" s="185"/>
      <c r="H321" s="43"/>
      <c r="I321" s="43"/>
    </row>
    <row r="322" spans="1:9" s="201" customFormat="1" x14ac:dyDescent="0.2">
      <c r="A322" s="185"/>
      <c r="B322" s="187"/>
      <c r="C322" s="196"/>
      <c r="D322" s="43"/>
      <c r="E322" s="185"/>
      <c r="H322" s="43"/>
      <c r="I322" s="43"/>
    </row>
    <row r="323" spans="1:9" s="201" customFormat="1" x14ac:dyDescent="0.2">
      <c r="A323" s="185"/>
      <c r="B323" s="187"/>
      <c r="C323" s="196"/>
      <c r="D323" s="43"/>
      <c r="E323" s="185"/>
      <c r="H323" s="43"/>
      <c r="I323" s="43"/>
    </row>
    <row r="324" spans="1:9" s="201" customFormat="1" x14ac:dyDescent="0.2">
      <c r="A324" s="185"/>
      <c r="B324" s="187"/>
      <c r="C324" s="196"/>
      <c r="D324" s="43"/>
      <c r="E324" s="185"/>
      <c r="H324" s="43"/>
      <c r="I324" s="43"/>
    </row>
    <row r="325" spans="1:9" s="201" customFormat="1" x14ac:dyDescent="0.2">
      <c r="A325" s="185"/>
      <c r="B325" s="187"/>
      <c r="C325" s="196"/>
      <c r="D325" s="43"/>
      <c r="E325" s="185"/>
      <c r="H325" s="43"/>
      <c r="I325" s="43"/>
    </row>
    <row r="326" spans="1:9" s="201" customFormat="1" x14ac:dyDescent="0.2">
      <c r="A326" s="185"/>
      <c r="B326" s="187"/>
      <c r="C326" s="196"/>
      <c r="D326" s="43"/>
      <c r="E326" s="185"/>
      <c r="H326" s="43"/>
      <c r="I326" s="43"/>
    </row>
    <row r="327" spans="1:9" s="201" customFormat="1" x14ac:dyDescent="0.2">
      <c r="A327" s="185"/>
      <c r="B327" s="187"/>
      <c r="C327" s="196"/>
      <c r="D327" s="43"/>
      <c r="E327" s="185"/>
      <c r="H327" s="43"/>
      <c r="I327" s="43"/>
    </row>
    <row r="328" spans="1:9" s="201" customFormat="1" x14ac:dyDescent="0.2">
      <c r="A328" s="185"/>
      <c r="B328" s="187"/>
      <c r="C328" s="196"/>
      <c r="D328" s="43"/>
      <c r="E328" s="185"/>
      <c r="H328" s="43"/>
      <c r="I328" s="43"/>
    </row>
    <row r="329" spans="1:9" s="201" customFormat="1" x14ac:dyDescent="0.2">
      <c r="A329" s="185"/>
      <c r="B329" s="187"/>
      <c r="C329" s="196"/>
      <c r="D329" s="43"/>
      <c r="E329" s="185"/>
      <c r="H329" s="43"/>
      <c r="I329" s="43"/>
    </row>
    <row r="330" spans="1:9" s="201" customFormat="1" x14ac:dyDescent="0.2">
      <c r="A330" s="185"/>
      <c r="B330" s="187"/>
      <c r="C330" s="196"/>
      <c r="D330" s="43"/>
      <c r="E330" s="185"/>
      <c r="H330" s="43"/>
      <c r="I330" s="43"/>
    </row>
    <row r="331" spans="1:9" s="201" customFormat="1" x14ac:dyDescent="0.2">
      <c r="A331" s="185"/>
      <c r="B331" s="187"/>
      <c r="C331" s="196"/>
      <c r="D331" s="43"/>
      <c r="E331" s="185"/>
      <c r="H331" s="43"/>
      <c r="I331" s="43"/>
    </row>
    <row r="332" spans="1:9" s="201" customFormat="1" x14ac:dyDescent="0.2">
      <c r="A332" s="185"/>
      <c r="B332" s="187"/>
      <c r="C332" s="196"/>
      <c r="D332" s="43"/>
      <c r="E332" s="185"/>
      <c r="H332" s="43"/>
      <c r="I332" s="43"/>
    </row>
    <row r="333" spans="1:9" s="201" customFormat="1" x14ac:dyDescent="0.2">
      <c r="A333" s="185"/>
      <c r="B333" s="187"/>
      <c r="C333" s="196"/>
      <c r="D333" s="43"/>
      <c r="E333" s="185"/>
      <c r="H333" s="43"/>
      <c r="I333" s="43"/>
    </row>
    <row r="334" spans="1:9" s="201" customFormat="1" x14ac:dyDescent="0.2">
      <c r="A334" s="185"/>
      <c r="B334" s="187"/>
      <c r="C334" s="196"/>
      <c r="D334" s="43"/>
      <c r="E334" s="185"/>
      <c r="H334" s="43"/>
      <c r="I334" s="43"/>
    </row>
    <row r="335" spans="1:9" s="201" customFormat="1" x14ac:dyDescent="0.2">
      <c r="A335" s="185"/>
      <c r="B335" s="187"/>
      <c r="C335" s="196"/>
      <c r="D335" s="43"/>
      <c r="E335" s="185"/>
      <c r="H335" s="43"/>
      <c r="I335" s="43"/>
    </row>
    <row r="336" spans="1:9" s="201" customFormat="1" x14ac:dyDescent="0.2">
      <c r="A336" s="185"/>
      <c r="B336" s="187"/>
      <c r="C336" s="196"/>
      <c r="D336" s="43"/>
      <c r="E336" s="185"/>
      <c r="H336" s="43"/>
      <c r="I336" s="43"/>
    </row>
    <row r="337" spans="1:9" s="201" customFormat="1" x14ac:dyDescent="0.2">
      <c r="A337" s="185"/>
      <c r="B337" s="187"/>
      <c r="C337" s="196"/>
      <c r="D337" s="43"/>
      <c r="E337" s="185"/>
      <c r="H337" s="43"/>
      <c r="I337" s="43"/>
    </row>
    <row r="338" spans="1:9" s="201" customFormat="1" x14ac:dyDescent="0.2">
      <c r="A338" s="185"/>
      <c r="B338" s="187"/>
      <c r="C338" s="196"/>
      <c r="D338" s="43"/>
      <c r="E338" s="185"/>
      <c r="H338" s="43"/>
      <c r="I338" s="43"/>
    </row>
    <row r="339" spans="1:9" s="201" customFormat="1" x14ac:dyDescent="0.2">
      <c r="A339" s="185"/>
      <c r="B339" s="187"/>
      <c r="C339" s="196"/>
      <c r="D339" s="43"/>
      <c r="E339" s="185"/>
      <c r="H339" s="43"/>
      <c r="I339" s="43"/>
    </row>
    <row r="340" spans="1:9" s="201" customFormat="1" x14ac:dyDescent="0.2">
      <c r="A340" s="185"/>
      <c r="B340" s="187"/>
      <c r="C340" s="196"/>
      <c r="D340" s="43"/>
      <c r="E340" s="185"/>
      <c r="H340" s="43"/>
      <c r="I340" s="43"/>
    </row>
    <row r="341" spans="1:9" s="201" customFormat="1" x14ac:dyDescent="0.2">
      <c r="A341" s="185"/>
      <c r="B341" s="187"/>
      <c r="C341" s="196"/>
      <c r="D341" s="43"/>
      <c r="E341" s="185"/>
      <c r="H341" s="43"/>
      <c r="I341" s="43"/>
    </row>
    <row r="342" spans="1:9" s="201" customFormat="1" x14ac:dyDescent="0.2">
      <c r="A342" s="185"/>
      <c r="B342" s="187"/>
      <c r="C342" s="196"/>
      <c r="D342" s="43"/>
      <c r="E342" s="185"/>
      <c r="H342" s="43"/>
      <c r="I342" s="43"/>
    </row>
    <row r="343" spans="1:9" s="201" customFormat="1" x14ac:dyDescent="0.2">
      <c r="A343" s="185"/>
      <c r="B343" s="187"/>
      <c r="C343" s="196"/>
      <c r="D343" s="43"/>
      <c r="E343" s="185"/>
      <c r="H343" s="43"/>
      <c r="I343" s="43"/>
    </row>
    <row r="344" spans="1:9" s="201" customFormat="1" x14ac:dyDescent="0.2">
      <c r="A344" s="185"/>
      <c r="B344" s="187"/>
      <c r="C344" s="196"/>
      <c r="D344" s="43"/>
      <c r="E344" s="185"/>
      <c r="H344" s="43"/>
      <c r="I344" s="43"/>
    </row>
    <row r="345" spans="1:9" s="201" customFormat="1" x14ac:dyDescent="0.2">
      <c r="A345" s="185"/>
      <c r="B345" s="187"/>
      <c r="C345" s="196"/>
      <c r="D345" s="43"/>
      <c r="E345" s="185"/>
      <c r="H345" s="43"/>
      <c r="I345" s="43"/>
    </row>
    <row r="346" spans="1:9" s="201" customFormat="1" x14ac:dyDescent="0.2">
      <c r="A346" s="185"/>
      <c r="B346" s="187"/>
      <c r="C346" s="196"/>
      <c r="D346" s="43"/>
      <c r="E346" s="185"/>
      <c r="H346" s="43"/>
      <c r="I346" s="43"/>
    </row>
    <row r="347" spans="1:9" s="201" customFormat="1" x14ac:dyDescent="0.2">
      <c r="A347" s="185"/>
      <c r="B347" s="187"/>
      <c r="C347" s="196"/>
      <c r="D347" s="43"/>
      <c r="E347" s="185"/>
      <c r="H347" s="43"/>
      <c r="I347" s="43"/>
    </row>
    <row r="348" spans="1:9" s="201" customFormat="1" x14ac:dyDescent="0.2">
      <c r="A348" s="185"/>
      <c r="B348" s="187"/>
      <c r="C348" s="196"/>
      <c r="D348" s="43"/>
      <c r="E348" s="185"/>
      <c r="H348" s="43"/>
      <c r="I348" s="43"/>
    </row>
    <row r="349" spans="1:9" s="201" customFormat="1" x14ac:dyDescent="0.2">
      <c r="A349" s="185"/>
      <c r="B349" s="187"/>
      <c r="C349" s="196"/>
      <c r="D349" s="43"/>
      <c r="E349" s="185"/>
      <c r="H349" s="43"/>
      <c r="I349" s="43"/>
    </row>
    <row r="350" spans="1:9" s="201" customFormat="1" x14ac:dyDescent="0.2">
      <c r="A350" s="185"/>
      <c r="B350" s="187"/>
      <c r="C350" s="196"/>
      <c r="D350" s="43"/>
      <c r="E350" s="185"/>
      <c r="H350" s="43"/>
      <c r="I350" s="43"/>
    </row>
    <row r="351" spans="1:9" s="201" customFormat="1" x14ac:dyDescent="0.2">
      <c r="A351" s="185"/>
      <c r="B351" s="187"/>
      <c r="C351" s="196"/>
      <c r="D351" s="43"/>
      <c r="E351" s="185"/>
      <c r="H351" s="43"/>
      <c r="I351" s="43"/>
    </row>
    <row r="352" spans="1:9" s="201" customFormat="1" x14ac:dyDescent="0.2">
      <c r="A352" s="185"/>
      <c r="B352" s="187"/>
      <c r="C352" s="196"/>
      <c r="D352" s="43"/>
      <c r="E352" s="185"/>
      <c r="H352" s="43"/>
      <c r="I352" s="43"/>
    </row>
    <row r="353" spans="1:9" s="201" customFormat="1" x14ac:dyDescent="0.2">
      <c r="A353" s="185"/>
      <c r="B353" s="187"/>
      <c r="C353" s="196"/>
      <c r="D353" s="43"/>
      <c r="E353" s="185"/>
      <c r="H353" s="43"/>
      <c r="I353" s="43"/>
    </row>
    <row r="354" spans="1:9" s="201" customFormat="1" x14ac:dyDescent="0.2">
      <c r="A354" s="185"/>
      <c r="B354" s="187"/>
      <c r="C354" s="196"/>
      <c r="D354" s="43"/>
      <c r="E354" s="185"/>
      <c r="H354" s="43"/>
      <c r="I354" s="43"/>
    </row>
    <row r="355" spans="1:9" s="201" customFormat="1" x14ac:dyDescent="0.2">
      <c r="A355" s="185"/>
      <c r="B355" s="187"/>
      <c r="C355" s="196"/>
      <c r="D355" s="43"/>
      <c r="E355" s="185"/>
      <c r="H355" s="43"/>
      <c r="I355" s="43"/>
    </row>
    <row r="356" spans="1:9" s="201" customFormat="1" x14ac:dyDescent="0.2">
      <c r="A356" s="185"/>
      <c r="B356" s="187"/>
      <c r="C356" s="196"/>
      <c r="D356" s="43"/>
      <c r="E356" s="185"/>
      <c r="H356" s="43"/>
      <c r="I356" s="43"/>
    </row>
    <row r="357" spans="1:9" s="201" customFormat="1" x14ac:dyDescent="0.2">
      <c r="A357" s="185"/>
      <c r="B357" s="187"/>
      <c r="C357" s="196"/>
      <c r="D357" s="43"/>
      <c r="E357" s="185"/>
      <c r="H357" s="43"/>
      <c r="I357" s="43"/>
    </row>
    <row r="358" spans="1:9" s="201" customFormat="1" x14ac:dyDescent="0.2">
      <c r="A358" s="185"/>
      <c r="B358" s="187"/>
      <c r="C358" s="196"/>
      <c r="D358" s="43"/>
      <c r="E358" s="185"/>
      <c r="H358" s="43"/>
      <c r="I358" s="43"/>
    </row>
    <row r="359" spans="1:9" s="201" customFormat="1" x14ac:dyDescent="0.2">
      <c r="A359" s="185"/>
      <c r="B359" s="187"/>
      <c r="C359" s="196"/>
      <c r="D359" s="43"/>
      <c r="E359" s="185"/>
      <c r="H359" s="43"/>
      <c r="I359" s="43"/>
    </row>
    <row r="360" spans="1:9" s="201" customFormat="1" x14ac:dyDescent="0.2">
      <c r="A360" s="185"/>
      <c r="B360" s="187"/>
      <c r="C360" s="196"/>
      <c r="D360" s="43"/>
      <c r="E360" s="185"/>
      <c r="H360" s="43"/>
      <c r="I360" s="43"/>
    </row>
    <row r="361" spans="1:9" s="201" customFormat="1" x14ac:dyDescent="0.2">
      <c r="A361" s="185"/>
      <c r="B361" s="187"/>
      <c r="C361" s="196"/>
      <c r="D361" s="43"/>
      <c r="E361" s="185"/>
      <c r="H361" s="43"/>
      <c r="I361" s="43"/>
    </row>
    <row r="362" spans="1:9" s="201" customFormat="1" x14ac:dyDescent="0.2">
      <c r="A362" s="185"/>
      <c r="B362" s="187"/>
      <c r="C362" s="196"/>
      <c r="D362" s="43"/>
      <c r="E362" s="185"/>
      <c r="H362" s="43"/>
      <c r="I362" s="43"/>
    </row>
    <row r="363" spans="1:9" s="201" customFormat="1" x14ac:dyDescent="0.2">
      <c r="A363" s="185"/>
      <c r="B363" s="187"/>
      <c r="C363" s="196"/>
      <c r="D363" s="43"/>
      <c r="E363" s="185"/>
      <c r="H363" s="43"/>
      <c r="I363" s="43"/>
    </row>
    <row r="364" spans="1:9" s="201" customFormat="1" x14ac:dyDescent="0.2">
      <c r="A364" s="185"/>
      <c r="B364" s="187"/>
      <c r="C364" s="196"/>
      <c r="D364" s="43"/>
      <c r="E364" s="185"/>
      <c r="H364" s="43"/>
      <c r="I364" s="43"/>
    </row>
    <row r="365" spans="1:9" s="201" customFormat="1" x14ac:dyDescent="0.2">
      <c r="A365" s="185"/>
      <c r="B365" s="187"/>
      <c r="C365" s="196"/>
      <c r="D365" s="43"/>
      <c r="E365" s="185"/>
      <c r="H365" s="43"/>
      <c r="I365" s="43"/>
    </row>
    <row r="366" spans="1:9" s="201" customFormat="1" x14ac:dyDescent="0.2">
      <c r="A366" s="185"/>
      <c r="B366" s="187"/>
      <c r="C366" s="196"/>
      <c r="D366" s="43"/>
      <c r="E366" s="185"/>
      <c r="H366" s="43"/>
      <c r="I366" s="43"/>
    </row>
    <row r="367" spans="1:9" s="201" customFormat="1" x14ac:dyDescent="0.2">
      <c r="A367" s="185"/>
      <c r="B367" s="187"/>
      <c r="C367" s="196"/>
      <c r="D367" s="43"/>
      <c r="E367" s="185"/>
      <c r="H367" s="43"/>
      <c r="I367" s="43"/>
    </row>
    <row r="368" spans="1:9" s="201" customFormat="1" x14ac:dyDescent="0.2">
      <c r="A368" s="185"/>
      <c r="B368" s="187"/>
      <c r="C368" s="196"/>
      <c r="D368" s="43"/>
      <c r="E368" s="185"/>
      <c r="H368" s="43"/>
      <c r="I368" s="43"/>
    </row>
    <row r="369" spans="1:9" s="201" customFormat="1" x14ac:dyDescent="0.2">
      <c r="A369" s="185"/>
      <c r="B369" s="187"/>
      <c r="C369" s="196"/>
      <c r="D369" s="43"/>
      <c r="E369" s="185"/>
      <c r="H369" s="43"/>
      <c r="I369" s="43"/>
    </row>
    <row r="370" spans="1:9" s="201" customFormat="1" x14ac:dyDescent="0.2">
      <c r="A370" s="185"/>
      <c r="B370" s="187"/>
      <c r="C370" s="196"/>
      <c r="D370" s="43"/>
      <c r="E370" s="185"/>
      <c r="H370" s="43"/>
      <c r="I370" s="43"/>
    </row>
    <row r="371" spans="1:9" s="201" customFormat="1" x14ac:dyDescent="0.2">
      <c r="A371" s="185"/>
      <c r="B371" s="187"/>
      <c r="C371" s="196"/>
      <c r="D371" s="43"/>
      <c r="E371" s="185"/>
      <c r="H371" s="43"/>
      <c r="I371" s="43"/>
    </row>
    <row r="372" spans="1:9" s="201" customFormat="1" x14ac:dyDescent="0.2">
      <c r="A372" s="185"/>
      <c r="B372" s="187"/>
      <c r="C372" s="196"/>
      <c r="D372" s="43"/>
      <c r="E372" s="185"/>
      <c r="H372" s="43"/>
      <c r="I372" s="43"/>
    </row>
    <row r="373" spans="1:9" s="201" customFormat="1" x14ac:dyDescent="0.2">
      <c r="A373" s="185"/>
      <c r="B373" s="187"/>
      <c r="C373" s="196"/>
      <c r="D373" s="43"/>
      <c r="E373" s="185"/>
      <c r="H373" s="43"/>
      <c r="I373" s="43"/>
    </row>
    <row r="374" spans="1:9" s="201" customFormat="1" x14ac:dyDescent="0.2">
      <c r="A374" s="185"/>
      <c r="B374" s="187"/>
      <c r="C374" s="196"/>
      <c r="D374" s="43"/>
      <c r="E374" s="185"/>
      <c r="H374" s="43"/>
      <c r="I374" s="43"/>
    </row>
    <row r="375" spans="1:9" s="201" customFormat="1" x14ac:dyDescent="0.2">
      <c r="A375" s="185"/>
      <c r="B375" s="187"/>
      <c r="C375" s="196"/>
      <c r="D375" s="43"/>
      <c r="E375" s="185"/>
      <c r="H375" s="43"/>
      <c r="I375" s="43"/>
    </row>
    <row r="376" spans="1:9" s="201" customFormat="1" x14ac:dyDescent="0.2">
      <c r="A376" s="185"/>
      <c r="B376" s="187"/>
      <c r="C376" s="196"/>
      <c r="D376" s="43"/>
      <c r="E376" s="185"/>
      <c r="H376" s="43"/>
      <c r="I376" s="43"/>
    </row>
    <row r="377" spans="1:9" s="201" customFormat="1" x14ac:dyDescent="0.2">
      <c r="A377" s="185"/>
      <c r="B377" s="187"/>
      <c r="C377" s="196"/>
      <c r="D377" s="43"/>
      <c r="E377" s="185"/>
      <c r="H377" s="43"/>
      <c r="I377" s="43"/>
    </row>
    <row r="378" spans="1:9" s="201" customFormat="1" x14ac:dyDescent="0.2">
      <c r="A378" s="185"/>
      <c r="B378" s="187"/>
      <c r="C378" s="196"/>
      <c r="D378" s="43"/>
      <c r="E378" s="185"/>
      <c r="H378" s="43"/>
      <c r="I378" s="43"/>
    </row>
    <row r="379" spans="1:9" s="201" customFormat="1" x14ac:dyDescent="0.2">
      <c r="A379" s="185"/>
      <c r="B379" s="187"/>
      <c r="C379" s="196"/>
      <c r="D379" s="43"/>
      <c r="E379" s="185"/>
      <c r="H379" s="43"/>
      <c r="I379" s="43"/>
    </row>
    <row r="380" spans="1:9" s="201" customFormat="1" x14ac:dyDescent="0.2">
      <c r="A380" s="185"/>
      <c r="B380" s="187"/>
      <c r="C380" s="196"/>
      <c r="D380" s="43"/>
      <c r="E380" s="185"/>
      <c r="H380" s="43"/>
      <c r="I380" s="43"/>
    </row>
    <row r="381" spans="1:9" s="201" customFormat="1" x14ac:dyDescent="0.2">
      <c r="A381" s="185"/>
      <c r="B381" s="187"/>
      <c r="C381" s="196"/>
      <c r="D381" s="43"/>
      <c r="E381" s="185"/>
      <c r="H381" s="43"/>
      <c r="I381" s="43"/>
    </row>
    <row r="382" spans="1:9" s="201" customFormat="1" x14ac:dyDescent="0.2">
      <c r="A382" s="185"/>
      <c r="B382" s="187"/>
      <c r="C382" s="196"/>
      <c r="D382" s="43"/>
      <c r="E382" s="185"/>
      <c r="H382" s="43"/>
      <c r="I382" s="43"/>
    </row>
    <row r="383" spans="1:9" s="201" customFormat="1" x14ac:dyDescent="0.2">
      <c r="A383" s="185"/>
      <c r="B383" s="187"/>
      <c r="C383" s="196"/>
      <c r="D383" s="43"/>
      <c r="E383" s="185"/>
      <c r="H383" s="43"/>
      <c r="I383" s="43"/>
    </row>
    <row r="384" spans="1:9" s="201" customFormat="1" x14ac:dyDescent="0.2">
      <c r="A384" s="185"/>
      <c r="B384" s="187"/>
      <c r="C384" s="196"/>
      <c r="D384" s="43"/>
      <c r="E384" s="185"/>
      <c r="H384" s="43"/>
      <c r="I384" s="43"/>
    </row>
    <row r="385" spans="1:9" s="201" customFormat="1" x14ac:dyDescent="0.2">
      <c r="A385" s="185"/>
      <c r="B385" s="187"/>
      <c r="C385" s="196"/>
      <c r="D385" s="43"/>
      <c r="E385" s="185"/>
      <c r="H385" s="43"/>
      <c r="I385" s="43"/>
    </row>
    <row r="386" spans="1:9" s="201" customFormat="1" x14ac:dyDescent="0.2">
      <c r="A386" s="185"/>
      <c r="B386" s="187"/>
      <c r="C386" s="196"/>
      <c r="D386" s="43"/>
      <c r="E386" s="185"/>
      <c r="H386" s="43"/>
      <c r="I386" s="43"/>
    </row>
    <row r="387" spans="1:9" s="201" customFormat="1" x14ac:dyDescent="0.2">
      <c r="A387" s="185"/>
      <c r="B387" s="187"/>
      <c r="C387" s="196"/>
      <c r="D387" s="43"/>
      <c r="E387" s="185"/>
      <c r="H387" s="43"/>
      <c r="I387" s="43"/>
    </row>
    <row r="388" spans="1:9" s="201" customFormat="1" x14ac:dyDescent="0.2">
      <c r="A388" s="185"/>
      <c r="B388" s="187"/>
      <c r="C388" s="196"/>
      <c r="D388" s="43"/>
      <c r="E388" s="185"/>
      <c r="H388" s="43"/>
      <c r="I388" s="43"/>
    </row>
    <row r="389" spans="1:9" s="201" customFormat="1" x14ac:dyDescent="0.2">
      <c r="A389" s="185"/>
      <c r="B389" s="187"/>
      <c r="C389" s="196"/>
      <c r="D389" s="43"/>
      <c r="E389" s="185"/>
      <c r="H389" s="43"/>
      <c r="I389" s="43"/>
    </row>
    <row r="390" spans="1:9" s="201" customFormat="1" x14ac:dyDescent="0.2">
      <c r="A390" s="185"/>
      <c r="B390" s="187"/>
      <c r="C390" s="196"/>
      <c r="D390" s="43"/>
      <c r="E390" s="185"/>
      <c r="H390" s="43"/>
      <c r="I390" s="43"/>
    </row>
    <row r="391" spans="1:9" s="201" customFormat="1" x14ac:dyDescent="0.2">
      <c r="A391" s="185"/>
      <c r="B391" s="187"/>
      <c r="C391" s="196"/>
      <c r="D391" s="43"/>
      <c r="E391" s="185"/>
      <c r="H391" s="43"/>
      <c r="I391" s="43"/>
    </row>
    <row r="392" spans="1:9" s="201" customFormat="1" x14ac:dyDescent="0.2">
      <c r="A392" s="185"/>
      <c r="B392" s="187"/>
      <c r="C392" s="196"/>
      <c r="D392" s="43"/>
      <c r="E392" s="185"/>
      <c r="H392" s="43"/>
      <c r="I392" s="43"/>
    </row>
    <row r="393" spans="1:9" s="201" customFormat="1" x14ac:dyDescent="0.2">
      <c r="A393" s="185"/>
      <c r="B393" s="187"/>
      <c r="C393" s="196"/>
      <c r="D393" s="43"/>
      <c r="E393" s="185"/>
      <c r="H393" s="43"/>
      <c r="I393" s="43"/>
    </row>
    <row r="394" spans="1:9" s="201" customFormat="1" x14ac:dyDescent="0.2">
      <c r="A394" s="185"/>
      <c r="B394" s="187"/>
      <c r="C394" s="196"/>
      <c r="D394" s="43"/>
      <c r="E394" s="185"/>
      <c r="H394" s="43"/>
      <c r="I394" s="43"/>
    </row>
    <row r="395" spans="1:9" s="201" customFormat="1" x14ac:dyDescent="0.2">
      <c r="A395" s="185"/>
      <c r="B395" s="187"/>
      <c r="C395" s="196"/>
      <c r="D395" s="43"/>
      <c r="E395" s="185"/>
      <c r="H395" s="43"/>
      <c r="I395" s="43"/>
    </row>
    <row r="396" spans="1:9" s="201" customFormat="1" x14ac:dyDescent="0.2">
      <c r="A396" s="185"/>
      <c r="B396" s="187"/>
      <c r="C396" s="196"/>
      <c r="D396" s="43"/>
      <c r="E396" s="185"/>
      <c r="H396" s="43"/>
      <c r="I396" s="43"/>
    </row>
    <row r="397" spans="1:9" s="201" customFormat="1" x14ac:dyDescent="0.2">
      <c r="A397" s="185"/>
      <c r="B397" s="187"/>
      <c r="C397" s="196"/>
      <c r="D397" s="43"/>
      <c r="E397" s="185"/>
      <c r="H397" s="43"/>
      <c r="I397" s="43"/>
    </row>
    <row r="398" spans="1:9" s="201" customFormat="1" x14ac:dyDescent="0.2">
      <c r="A398" s="185"/>
      <c r="B398" s="187"/>
      <c r="C398" s="196"/>
      <c r="D398" s="43"/>
      <c r="E398" s="185"/>
      <c r="H398" s="43"/>
      <c r="I398" s="43"/>
    </row>
    <row r="399" spans="1:9" s="201" customFormat="1" x14ac:dyDescent="0.2">
      <c r="A399" s="185"/>
      <c r="B399" s="187"/>
      <c r="C399" s="196"/>
      <c r="D399" s="43"/>
      <c r="E399" s="185"/>
      <c r="H399" s="43"/>
      <c r="I399" s="43"/>
    </row>
    <row r="400" spans="1:9" s="201" customFormat="1" x14ac:dyDescent="0.2">
      <c r="A400" s="185"/>
      <c r="B400" s="187"/>
      <c r="C400" s="196"/>
      <c r="D400" s="43"/>
      <c r="E400" s="185"/>
      <c r="H400" s="43"/>
      <c r="I400" s="43"/>
    </row>
    <row r="401" spans="1:9" s="201" customFormat="1" x14ac:dyDescent="0.2">
      <c r="A401" s="185"/>
      <c r="B401" s="187"/>
      <c r="C401" s="196"/>
      <c r="D401" s="43"/>
      <c r="E401" s="185"/>
      <c r="H401" s="43"/>
      <c r="I401" s="43"/>
    </row>
    <row r="402" spans="1:9" s="201" customFormat="1" x14ac:dyDescent="0.2">
      <c r="A402" s="185"/>
      <c r="B402" s="187"/>
      <c r="C402" s="196"/>
      <c r="D402" s="43"/>
      <c r="E402" s="185"/>
      <c r="H402" s="43"/>
      <c r="I402" s="43"/>
    </row>
    <row r="403" spans="1:9" s="201" customFormat="1" x14ac:dyDescent="0.2">
      <c r="A403" s="185"/>
      <c r="B403" s="187"/>
      <c r="C403" s="196"/>
      <c r="D403" s="43"/>
      <c r="E403" s="185"/>
      <c r="H403" s="43"/>
      <c r="I403" s="43"/>
    </row>
    <row r="404" spans="1:9" s="201" customFormat="1" x14ac:dyDescent="0.2">
      <c r="A404" s="185"/>
      <c r="B404" s="187"/>
      <c r="C404" s="196"/>
      <c r="D404" s="43"/>
      <c r="E404" s="185"/>
      <c r="H404" s="43"/>
      <c r="I404" s="43"/>
    </row>
    <row r="405" spans="1:9" s="201" customFormat="1" x14ac:dyDescent="0.2">
      <c r="A405" s="185"/>
      <c r="B405" s="187"/>
      <c r="C405" s="196"/>
      <c r="D405" s="43"/>
      <c r="E405" s="185"/>
      <c r="H405" s="43"/>
      <c r="I405" s="43"/>
    </row>
    <row r="406" spans="1:9" s="201" customFormat="1" x14ac:dyDescent="0.2">
      <c r="A406" s="185"/>
      <c r="B406" s="187"/>
      <c r="C406" s="196"/>
      <c r="D406" s="43"/>
      <c r="E406" s="185"/>
      <c r="H406" s="43"/>
      <c r="I406" s="43"/>
    </row>
    <row r="407" spans="1:9" s="201" customFormat="1" x14ac:dyDescent="0.2">
      <c r="A407" s="185"/>
      <c r="B407" s="187"/>
      <c r="C407" s="196"/>
      <c r="D407" s="43"/>
      <c r="E407" s="185"/>
      <c r="H407" s="43"/>
      <c r="I407" s="43"/>
    </row>
    <row r="408" spans="1:9" s="201" customFormat="1" x14ac:dyDescent="0.2">
      <c r="A408" s="185"/>
      <c r="B408" s="187"/>
      <c r="C408" s="196"/>
      <c r="D408" s="43"/>
      <c r="E408" s="185"/>
      <c r="H408" s="43"/>
      <c r="I408" s="43"/>
    </row>
    <row r="409" spans="1:9" s="201" customFormat="1" x14ac:dyDescent="0.2">
      <c r="A409" s="185"/>
      <c r="B409" s="187"/>
      <c r="C409" s="196"/>
      <c r="D409" s="43"/>
      <c r="E409" s="185"/>
      <c r="H409" s="43"/>
      <c r="I409" s="43"/>
    </row>
    <row r="410" spans="1:9" s="201" customFormat="1" x14ac:dyDescent="0.2">
      <c r="A410" s="185"/>
      <c r="B410" s="187"/>
      <c r="C410" s="196"/>
      <c r="D410" s="43"/>
      <c r="E410" s="185"/>
      <c r="H410" s="43"/>
      <c r="I410" s="43"/>
    </row>
    <row r="411" spans="1:9" s="201" customFormat="1" x14ac:dyDescent="0.2">
      <c r="A411" s="185"/>
      <c r="B411" s="187"/>
      <c r="C411" s="196"/>
      <c r="D411" s="43"/>
      <c r="E411" s="185"/>
      <c r="H411" s="43"/>
      <c r="I411" s="43"/>
    </row>
    <row r="412" spans="1:9" s="201" customFormat="1" x14ac:dyDescent="0.2">
      <c r="A412" s="185"/>
      <c r="B412" s="187"/>
      <c r="C412" s="196"/>
      <c r="D412" s="43"/>
      <c r="E412" s="185"/>
      <c r="H412" s="43"/>
      <c r="I412" s="43"/>
    </row>
    <row r="413" spans="1:9" s="201" customFormat="1" x14ac:dyDescent="0.2">
      <c r="A413" s="185"/>
      <c r="B413" s="187"/>
      <c r="C413" s="196"/>
      <c r="D413" s="43"/>
      <c r="E413" s="185"/>
      <c r="H413" s="43"/>
      <c r="I413" s="43"/>
    </row>
    <row r="414" spans="1:9" s="201" customFormat="1" x14ac:dyDescent="0.2">
      <c r="A414" s="185"/>
      <c r="B414" s="187"/>
      <c r="C414" s="196"/>
      <c r="D414" s="43"/>
      <c r="E414" s="185"/>
      <c r="H414" s="43"/>
      <c r="I414" s="43"/>
    </row>
    <row r="415" spans="1:9" s="201" customFormat="1" x14ac:dyDescent="0.2">
      <c r="A415" s="185"/>
      <c r="B415" s="187"/>
      <c r="C415" s="196"/>
      <c r="D415" s="43"/>
      <c r="E415" s="185"/>
      <c r="H415" s="43"/>
      <c r="I415" s="43"/>
    </row>
    <row r="416" spans="1:9" s="201" customFormat="1" x14ac:dyDescent="0.2">
      <c r="A416" s="185"/>
      <c r="B416" s="187"/>
      <c r="C416" s="196"/>
      <c r="D416" s="43"/>
      <c r="E416" s="185"/>
      <c r="H416" s="43"/>
      <c r="I416" s="43"/>
    </row>
    <row r="417" spans="1:9" s="201" customFormat="1" x14ac:dyDescent="0.2">
      <c r="A417" s="185"/>
      <c r="B417" s="187"/>
      <c r="C417" s="196"/>
      <c r="D417" s="43"/>
      <c r="E417" s="185"/>
      <c r="H417" s="43"/>
      <c r="I417" s="43"/>
    </row>
    <row r="418" spans="1:9" s="201" customFormat="1" x14ac:dyDescent="0.2">
      <c r="A418" s="185"/>
      <c r="B418" s="187"/>
      <c r="C418" s="196"/>
      <c r="D418" s="43"/>
      <c r="E418" s="185"/>
      <c r="H418" s="43"/>
      <c r="I418" s="43"/>
    </row>
    <row r="419" spans="1:9" s="201" customFormat="1" x14ac:dyDescent="0.2">
      <c r="A419" s="185"/>
      <c r="B419" s="187"/>
      <c r="C419" s="196"/>
      <c r="D419" s="43"/>
      <c r="E419" s="185"/>
      <c r="H419" s="43"/>
      <c r="I419" s="43"/>
    </row>
    <row r="420" spans="1:9" s="201" customFormat="1" x14ac:dyDescent="0.2">
      <c r="A420" s="185"/>
      <c r="B420" s="187"/>
      <c r="C420" s="196"/>
      <c r="D420" s="43"/>
      <c r="E420" s="185"/>
      <c r="H420" s="43"/>
      <c r="I420" s="43"/>
    </row>
    <row r="421" spans="1:9" s="201" customFormat="1" x14ac:dyDescent="0.2">
      <c r="A421" s="185"/>
      <c r="B421" s="187"/>
      <c r="C421" s="196"/>
      <c r="D421" s="43"/>
      <c r="E421" s="185"/>
      <c r="H421" s="43"/>
      <c r="I421" s="43"/>
    </row>
    <row r="422" spans="1:9" s="201" customFormat="1" x14ac:dyDescent="0.2">
      <c r="A422" s="185"/>
      <c r="B422" s="187"/>
      <c r="C422" s="196"/>
      <c r="D422" s="43"/>
      <c r="E422" s="185"/>
      <c r="H422" s="43"/>
      <c r="I422" s="43"/>
    </row>
    <row r="423" spans="1:9" s="201" customFormat="1" x14ac:dyDescent="0.2">
      <c r="A423" s="185"/>
      <c r="B423" s="187"/>
      <c r="C423" s="196"/>
      <c r="D423" s="43"/>
      <c r="E423" s="185"/>
      <c r="H423" s="43"/>
      <c r="I423" s="43"/>
    </row>
    <row r="424" spans="1:9" s="201" customFormat="1" x14ac:dyDescent="0.2">
      <c r="A424" s="185"/>
      <c r="B424" s="187"/>
      <c r="C424" s="196"/>
      <c r="D424" s="43"/>
      <c r="E424" s="185"/>
      <c r="H424" s="43"/>
      <c r="I424" s="43"/>
    </row>
    <row r="425" spans="1:9" s="201" customFormat="1" x14ac:dyDescent="0.2">
      <c r="A425" s="185"/>
      <c r="B425" s="187"/>
      <c r="C425" s="196"/>
      <c r="D425" s="43"/>
      <c r="E425" s="185"/>
      <c r="H425" s="43"/>
      <c r="I425" s="43"/>
    </row>
    <row r="426" spans="1:9" s="201" customFormat="1" x14ac:dyDescent="0.2">
      <c r="A426" s="185"/>
      <c r="B426" s="187"/>
      <c r="C426" s="196"/>
      <c r="D426" s="43"/>
      <c r="E426" s="185"/>
      <c r="H426" s="43"/>
      <c r="I426" s="43"/>
    </row>
    <row r="427" spans="1:9" s="201" customFormat="1" x14ac:dyDescent="0.2">
      <c r="A427" s="185"/>
      <c r="B427" s="187"/>
      <c r="C427" s="196"/>
      <c r="D427" s="43"/>
      <c r="E427" s="185"/>
      <c r="H427" s="43"/>
      <c r="I427" s="43"/>
    </row>
    <row r="428" spans="1:9" s="201" customFormat="1" x14ac:dyDescent="0.2">
      <c r="A428" s="185"/>
      <c r="B428" s="187"/>
      <c r="C428" s="196"/>
      <c r="D428" s="43"/>
      <c r="E428" s="185"/>
      <c r="H428" s="43"/>
      <c r="I428" s="43"/>
    </row>
    <row r="429" spans="1:9" s="201" customFormat="1" x14ac:dyDescent="0.2">
      <c r="A429" s="185"/>
      <c r="B429" s="187"/>
      <c r="C429" s="196"/>
      <c r="D429" s="43"/>
      <c r="E429" s="185"/>
      <c r="H429" s="43"/>
      <c r="I429" s="43"/>
    </row>
    <row r="430" spans="1:9" s="201" customFormat="1" x14ac:dyDescent="0.2">
      <c r="A430" s="185"/>
      <c r="B430" s="187"/>
      <c r="C430" s="196"/>
      <c r="D430" s="43"/>
      <c r="E430" s="185"/>
      <c r="H430" s="43"/>
      <c r="I430" s="43"/>
    </row>
    <row r="431" spans="1:9" s="201" customFormat="1" x14ac:dyDescent="0.2">
      <c r="A431" s="185"/>
      <c r="B431" s="187"/>
      <c r="C431" s="196"/>
      <c r="D431" s="43"/>
      <c r="E431" s="185"/>
      <c r="H431" s="43"/>
      <c r="I431" s="43"/>
    </row>
    <row r="432" spans="1:9" s="201" customFormat="1" x14ac:dyDescent="0.2">
      <c r="A432" s="185"/>
      <c r="B432" s="187"/>
      <c r="C432" s="196"/>
      <c r="D432" s="43"/>
      <c r="E432" s="185"/>
      <c r="H432" s="43"/>
      <c r="I432" s="43"/>
    </row>
    <row r="433" spans="1:9" s="201" customFormat="1" x14ac:dyDescent="0.2">
      <c r="A433" s="185"/>
      <c r="B433" s="187"/>
      <c r="C433" s="196"/>
      <c r="D433" s="43"/>
      <c r="E433" s="185"/>
      <c r="H433" s="43"/>
      <c r="I433" s="43"/>
    </row>
    <row r="434" spans="1:9" s="201" customFormat="1" x14ac:dyDescent="0.2">
      <c r="A434" s="185"/>
      <c r="B434" s="187"/>
      <c r="C434" s="196"/>
      <c r="D434" s="43"/>
      <c r="E434" s="185"/>
      <c r="H434" s="43"/>
      <c r="I434" s="43"/>
    </row>
    <row r="435" spans="1:9" s="201" customFormat="1" x14ac:dyDescent="0.2">
      <c r="A435" s="185"/>
      <c r="B435" s="187"/>
      <c r="C435" s="196"/>
      <c r="D435" s="43"/>
      <c r="E435" s="185"/>
      <c r="H435" s="43"/>
      <c r="I435" s="43"/>
    </row>
    <row r="436" spans="1:9" s="201" customFormat="1" x14ac:dyDescent="0.2">
      <c r="A436" s="185"/>
      <c r="B436" s="187"/>
      <c r="C436" s="196"/>
      <c r="D436" s="43"/>
      <c r="E436" s="185"/>
      <c r="H436" s="43"/>
      <c r="I436" s="43"/>
    </row>
    <row r="437" spans="1:9" s="201" customFormat="1" x14ac:dyDescent="0.2">
      <c r="A437" s="185"/>
      <c r="B437" s="187"/>
      <c r="C437" s="196"/>
      <c r="D437" s="43"/>
      <c r="E437" s="185"/>
      <c r="H437" s="43"/>
      <c r="I437" s="43"/>
    </row>
    <row r="438" spans="1:9" s="201" customFormat="1" x14ac:dyDescent="0.2">
      <c r="A438" s="185"/>
      <c r="B438" s="187"/>
      <c r="C438" s="196"/>
      <c r="D438" s="43"/>
      <c r="E438" s="185"/>
      <c r="H438" s="43"/>
      <c r="I438" s="43"/>
    </row>
    <row r="439" spans="1:9" s="201" customFormat="1" x14ac:dyDescent="0.2">
      <c r="A439" s="185"/>
      <c r="B439" s="187"/>
      <c r="C439" s="196"/>
      <c r="D439" s="43"/>
      <c r="E439" s="185"/>
      <c r="H439" s="43"/>
      <c r="I439" s="43"/>
    </row>
    <row r="440" spans="1:9" s="201" customFormat="1" x14ac:dyDescent="0.2">
      <c r="A440" s="185"/>
      <c r="B440" s="187"/>
      <c r="C440" s="196"/>
      <c r="D440" s="43"/>
      <c r="E440" s="185"/>
      <c r="H440" s="43"/>
      <c r="I440" s="43"/>
    </row>
    <row r="441" spans="1:9" s="201" customFormat="1" x14ac:dyDescent="0.2">
      <c r="A441" s="185"/>
      <c r="B441" s="187"/>
      <c r="C441" s="196"/>
      <c r="D441" s="43"/>
      <c r="E441" s="185"/>
      <c r="H441" s="43"/>
      <c r="I441" s="43"/>
    </row>
    <row r="442" spans="1:9" s="201" customFormat="1" x14ac:dyDescent="0.2">
      <c r="A442" s="185"/>
      <c r="B442" s="187"/>
      <c r="C442" s="196"/>
      <c r="D442" s="43"/>
      <c r="E442" s="185"/>
      <c r="H442" s="43"/>
      <c r="I442" s="43"/>
    </row>
    <row r="443" spans="1:9" s="201" customFormat="1" x14ac:dyDescent="0.2">
      <c r="A443" s="185"/>
      <c r="B443" s="187"/>
      <c r="C443" s="196"/>
      <c r="D443" s="43"/>
      <c r="E443" s="185"/>
      <c r="H443" s="43"/>
      <c r="I443" s="43"/>
    </row>
    <row r="444" spans="1:9" s="201" customFormat="1" x14ac:dyDescent="0.2">
      <c r="A444" s="185"/>
      <c r="B444" s="187"/>
      <c r="C444" s="196"/>
      <c r="D444" s="43"/>
      <c r="E444" s="185"/>
      <c r="H444" s="43"/>
      <c r="I444" s="43"/>
    </row>
    <row r="445" spans="1:9" s="201" customFormat="1" x14ac:dyDescent="0.2">
      <c r="A445" s="185"/>
      <c r="B445" s="187"/>
      <c r="C445" s="196"/>
      <c r="D445" s="43"/>
      <c r="E445" s="185"/>
      <c r="H445" s="43"/>
      <c r="I445" s="43"/>
    </row>
    <row r="446" spans="1:9" s="201" customFormat="1" x14ac:dyDescent="0.2">
      <c r="A446" s="185"/>
      <c r="B446" s="187"/>
      <c r="C446" s="196"/>
      <c r="D446" s="43"/>
      <c r="E446" s="185"/>
      <c r="H446" s="43"/>
      <c r="I446" s="43"/>
    </row>
    <row r="447" spans="1:9" s="201" customFormat="1" x14ac:dyDescent="0.2">
      <c r="A447" s="185"/>
      <c r="B447" s="187"/>
      <c r="C447" s="196"/>
      <c r="D447" s="43"/>
      <c r="E447" s="185"/>
      <c r="H447" s="43"/>
      <c r="I447" s="43"/>
    </row>
    <row r="448" spans="1:9" s="201" customFormat="1" x14ac:dyDescent="0.2">
      <c r="A448" s="185"/>
      <c r="B448" s="187"/>
      <c r="C448" s="196"/>
      <c r="D448" s="43"/>
      <c r="E448" s="185"/>
      <c r="H448" s="43"/>
      <c r="I448" s="43"/>
    </row>
    <row r="449" spans="1:9" s="201" customFormat="1" x14ac:dyDescent="0.2">
      <c r="A449" s="185"/>
      <c r="B449" s="187"/>
      <c r="C449" s="196"/>
      <c r="D449" s="43"/>
      <c r="E449" s="185"/>
      <c r="H449" s="43"/>
      <c r="I449" s="43"/>
    </row>
    <row r="450" spans="1:9" s="201" customFormat="1" x14ac:dyDescent="0.2">
      <c r="A450" s="185"/>
      <c r="B450" s="187"/>
      <c r="C450" s="196"/>
      <c r="D450" s="43"/>
      <c r="E450" s="185"/>
      <c r="H450" s="43"/>
      <c r="I450" s="43"/>
    </row>
    <row r="451" spans="1:9" s="201" customFormat="1" x14ac:dyDescent="0.2">
      <c r="A451" s="185"/>
      <c r="B451" s="187"/>
      <c r="C451" s="196"/>
      <c r="D451" s="43"/>
      <c r="E451" s="185"/>
      <c r="H451" s="43"/>
      <c r="I451" s="43"/>
    </row>
    <row r="452" spans="1:9" s="201" customFormat="1" x14ac:dyDescent="0.2">
      <c r="A452" s="185"/>
      <c r="B452" s="187"/>
      <c r="C452" s="196"/>
      <c r="D452" s="43"/>
      <c r="E452" s="185"/>
      <c r="H452" s="43"/>
      <c r="I452" s="43"/>
    </row>
    <row r="453" spans="1:9" s="201" customFormat="1" x14ac:dyDescent="0.2">
      <c r="A453" s="185"/>
      <c r="B453" s="187"/>
      <c r="C453" s="196"/>
      <c r="D453" s="43"/>
      <c r="E453" s="185"/>
      <c r="H453" s="43"/>
      <c r="I453" s="43"/>
    </row>
    <row r="454" spans="1:9" s="201" customFormat="1" x14ac:dyDescent="0.2">
      <c r="A454" s="185"/>
      <c r="B454" s="187"/>
      <c r="C454" s="196"/>
      <c r="D454" s="43"/>
      <c r="E454" s="185"/>
      <c r="H454" s="43"/>
      <c r="I454" s="43"/>
    </row>
    <row r="455" spans="1:9" s="201" customFormat="1" x14ac:dyDescent="0.2">
      <c r="A455" s="185"/>
      <c r="B455" s="187"/>
      <c r="C455" s="196"/>
      <c r="D455" s="43"/>
      <c r="E455" s="185"/>
      <c r="H455" s="43"/>
      <c r="I455" s="43"/>
    </row>
    <row r="456" spans="1:9" s="201" customFormat="1" x14ac:dyDescent="0.2">
      <c r="A456" s="185"/>
      <c r="B456" s="187"/>
      <c r="C456" s="196"/>
      <c r="D456" s="43"/>
      <c r="E456" s="185"/>
      <c r="H456" s="43"/>
      <c r="I456" s="43"/>
    </row>
    <row r="457" spans="1:9" s="201" customFormat="1" x14ac:dyDescent="0.2">
      <c r="A457" s="185"/>
      <c r="B457" s="187"/>
      <c r="C457" s="196"/>
      <c r="D457" s="43"/>
      <c r="E457" s="185"/>
      <c r="H457" s="43"/>
      <c r="I457" s="43"/>
    </row>
    <row r="458" spans="1:9" s="201" customFormat="1" x14ac:dyDescent="0.2">
      <c r="A458" s="185"/>
      <c r="B458" s="187"/>
      <c r="C458" s="196"/>
      <c r="D458" s="43"/>
      <c r="E458" s="185"/>
      <c r="H458" s="43"/>
      <c r="I458" s="43"/>
    </row>
    <row r="459" spans="1:9" s="201" customFormat="1" x14ac:dyDescent="0.2">
      <c r="A459" s="185"/>
      <c r="B459" s="187"/>
      <c r="C459" s="196"/>
      <c r="D459" s="43"/>
      <c r="E459" s="185"/>
      <c r="H459" s="43"/>
      <c r="I459" s="43"/>
    </row>
    <row r="460" spans="1:9" s="201" customFormat="1" x14ac:dyDescent="0.2">
      <c r="A460" s="185"/>
      <c r="B460" s="187"/>
      <c r="C460" s="196"/>
      <c r="D460" s="43"/>
      <c r="E460" s="185"/>
      <c r="H460" s="43"/>
      <c r="I460" s="43"/>
    </row>
    <row r="461" spans="1:9" s="201" customFormat="1" x14ac:dyDescent="0.2">
      <c r="A461" s="185"/>
      <c r="B461" s="187"/>
      <c r="C461" s="196"/>
      <c r="D461" s="43"/>
      <c r="E461" s="185"/>
      <c r="H461" s="43"/>
      <c r="I461" s="43"/>
    </row>
    <row r="462" spans="1:9" s="201" customFormat="1" x14ac:dyDescent="0.2">
      <c r="A462" s="185"/>
      <c r="B462" s="187"/>
      <c r="C462" s="196"/>
      <c r="D462" s="43"/>
      <c r="E462" s="185"/>
      <c r="H462" s="43"/>
      <c r="I462" s="43"/>
    </row>
    <row r="463" spans="1:9" s="201" customFormat="1" x14ac:dyDescent="0.2">
      <c r="A463" s="185"/>
      <c r="B463" s="187"/>
      <c r="C463" s="196"/>
      <c r="D463" s="43"/>
      <c r="E463" s="185"/>
      <c r="H463" s="43"/>
      <c r="I463" s="43"/>
    </row>
    <row r="464" spans="1:9" s="201" customFormat="1" x14ac:dyDescent="0.2">
      <c r="A464" s="185"/>
      <c r="B464" s="187"/>
      <c r="C464" s="196"/>
      <c r="D464" s="43"/>
      <c r="E464" s="185"/>
      <c r="H464" s="43"/>
      <c r="I464" s="43"/>
    </row>
    <row r="465" spans="1:9" s="201" customFormat="1" x14ac:dyDescent="0.2">
      <c r="A465" s="185"/>
      <c r="B465" s="187"/>
      <c r="C465" s="196"/>
      <c r="D465" s="43"/>
      <c r="E465" s="185"/>
      <c r="H465" s="43"/>
      <c r="I465" s="43"/>
    </row>
    <row r="466" spans="1:9" s="201" customFormat="1" x14ac:dyDescent="0.2">
      <c r="A466" s="185"/>
      <c r="B466" s="187"/>
      <c r="C466" s="196"/>
      <c r="D466" s="43"/>
      <c r="E466" s="185"/>
      <c r="H466" s="43"/>
      <c r="I466" s="43"/>
    </row>
    <row r="467" spans="1:9" s="201" customFormat="1" x14ac:dyDescent="0.2">
      <c r="A467" s="185"/>
      <c r="B467" s="187"/>
      <c r="C467" s="196"/>
      <c r="D467" s="43"/>
      <c r="E467" s="185"/>
      <c r="H467" s="43"/>
      <c r="I467" s="43"/>
    </row>
    <row r="468" spans="1:9" s="201" customFormat="1" x14ac:dyDescent="0.2">
      <c r="A468" s="185"/>
      <c r="B468" s="187"/>
      <c r="C468" s="196"/>
      <c r="D468" s="43"/>
      <c r="E468" s="185"/>
      <c r="H468" s="43"/>
      <c r="I468" s="43"/>
    </row>
    <row r="469" spans="1:9" s="201" customFormat="1" x14ac:dyDescent="0.2">
      <c r="A469" s="185"/>
      <c r="B469" s="187"/>
      <c r="C469" s="196"/>
      <c r="D469" s="43"/>
      <c r="E469" s="185"/>
      <c r="H469" s="43"/>
      <c r="I469" s="43"/>
    </row>
    <row r="470" spans="1:9" s="201" customFormat="1" x14ac:dyDescent="0.2">
      <c r="A470" s="185"/>
      <c r="B470" s="187"/>
      <c r="C470" s="196"/>
      <c r="D470" s="43"/>
      <c r="E470" s="185"/>
      <c r="H470" s="43"/>
      <c r="I470" s="43"/>
    </row>
    <row r="471" spans="1:9" s="201" customFormat="1" x14ac:dyDescent="0.2">
      <c r="A471" s="185"/>
      <c r="B471" s="187"/>
      <c r="C471" s="196"/>
      <c r="D471" s="43"/>
      <c r="E471" s="185"/>
      <c r="H471" s="43"/>
      <c r="I471" s="43"/>
    </row>
    <row r="472" spans="1:9" s="201" customFormat="1" x14ac:dyDescent="0.2">
      <c r="A472" s="185"/>
      <c r="B472" s="187"/>
      <c r="C472" s="196"/>
      <c r="D472" s="43"/>
      <c r="E472" s="185"/>
      <c r="H472" s="43"/>
      <c r="I472" s="43"/>
    </row>
    <row r="473" spans="1:9" s="201" customFormat="1" x14ac:dyDescent="0.2">
      <c r="A473" s="185"/>
      <c r="B473" s="187"/>
      <c r="C473" s="196"/>
      <c r="D473" s="43"/>
      <c r="E473" s="185"/>
      <c r="H473" s="43"/>
      <c r="I473" s="43"/>
    </row>
    <row r="474" spans="1:9" s="201" customFormat="1" x14ac:dyDescent="0.2">
      <c r="A474" s="185"/>
      <c r="B474" s="187"/>
      <c r="C474" s="196"/>
      <c r="D474" s="43"/>
      <c r="E474" s="185"/>
      <c r="H474" s="43"/>
      <c r="I474" s="43"/>
    </row>
    <row r="475" spans="1:9" s="201" customFormat="1" x14ac:dyDescent="0.2">
      <c r="A475" s="185"/>
      <c r="B475" s="187"/>
      <c r="C475" s="196"/>
      <c r="D475" s="43"/>
      <c r="E475" s="185"/>
      <c r="H475" s="43"/>
      <c r="I475" s="43"/>
    </row>
    <row r="476" spans="1:9" s="201" customFormat="1" x14ac:dyDescent="0.2">
      <c r="A476" s="185"/>
      <c r="B476" s="187"/>
      <c r="C476" s="196"/>
      <c r="D476" s="43"/>
      <c r="E476" s="185"/>
      <c r="H476" s="43"/>
      <c r="I476" s="43"/>
    </row>
    <row r="477" spans="1:9" s="201" customFormat="1" x14ac:dyDescent="0.2">
      <c r="A477" s="185"/>
      <c r="B477" s="187"/>
      <c r="C477" s="196"/>
      <c r="D477" s="43"/>
      <c r="E477" s="185"/>
      <c r="H477" s="43"/>
      <c r="I477" s="43"/>
    </row>
    <row r="478" spans="1:9" s="201" customFormat="1" x14ac:dyDescent="0.2">
      <c r="A478" s="185"/>
      <c r="B478" s="187"/>
      <c r="C478" s="196"/>
      <c r="D478" s="43"/>
      <c r="E478" s="185"/>
      <c r="H478" s="43"/>
      <c r="I478" s="43"/>
    </row>
    <row r="479" spans="1:9" s="201" customFormat="1" x14ac:dyDescent="0.2">
      <c r="A479" s="185"/>
      <c r="B479" s="187"/>
      <c r="C479" s="196"/>
      <c r="D479" s="43"/>
      <c r="E479" s="185"/>
      <c r="H479" s="43"/>
      <c r="I479" s="43"/>
    </row>
    <row r="480" spans="1:9" s="201" customFormat="1" x14ac:dyDescent="0.2">
      <c r="A480" s="185"/>
      <c r="B480" s="187"/>
      <c r="C480" s="196"/>
      <c r="D480" s="43"/>
      <c r="E480" s="185"/>
      <c r="H480" s="43"/>
      <c r="I480" s="43"/>
    </row>
    <row r="481" spans="1:9" s="201" customFormat="1" x14ac:dyDescent="0.2">
      <c r="A481" s="185"/>
      <c r="B481" s="187"/>
      <c r="C481" s="196"/>
      <c r="D481" s="43"/>
      <c r="E481" s="185"/>
      <c r="H481" s="43"/>
      <c r="I481" s="43"/>
    </row>
    <row r="482" spans="1:9" s="201" customFormat="1" x14ac:dyDescent="0.2">
      <c r="A482" s="185"/>
      <c r="B482" s="187"/>
      <c r="C482" s="196"/>
      <c r="D482" s="43"/>
      <c r="E482" s="185"/>
      <c r="H482" s="43"/>
      <c r="I482" s="43"/>
    </row>
    <row r="483" spans="1:9" s="201" customFormat="1" x14ac:dyDescent="0.2">
      <c r="A483" s="185"/>
      <c r="B483" s="187"/>
      <c r="C483" s="196"/>
      <c r="D483" s="43"/>
      <c r="E483" s="185"/>
      <c r="H483" s="43"/>
      <c r="I483" s="43"/>
    </row>
    <row r="484" spans="1:9" s="201" customFormat="1" x14ac:dyDescent="0.2">
      <c r="A484" s="185"/>
      <c r="B484" s="187"/>
      <c r="C484" s="196"/>
      <c r="D484" s="43"/>
      <c r="E484" s="185"/>
      <c r="H484" s="43"/>
      <c r="I484" s="43"/>
    </row>
    <row r="485" spans="1:9" s="201" customFormat="1" x14ac:dyDescent="0.2">
      <c r="A485" s="185"/>
      <c r="B485" s="187"/>
      <c r="C485" s="196"/>
      <c r="D485" s="43"/>
      <c r="E485" s="185"/>
      <c r="H485" s="43"/>
      <c r="I485" s="43"/>
    </row>
    <row r="486" spans="1:9" s="201" customFormat="1" x14ac:dyDescent="0.2">
      <c r="A486" s="185"/>
      <c r="B486" s="187"/>
      <c r="C486" s="196"/>
      <c r="D486" s="43"/>
      <c r="E486" s="185"/>
      <c r="H486" s="43"/>
      <c r="I486" s="43"/>
    </row>
    <row r="487" spans="1:9" s="201" customFormat="1" x14ac:dyDescent="0.2">
      <c r="A487" s="185"/>
      <c r="B487" s="187"/>
      <c r="C487" s="196"/>
      <c r="D487" s="43"/>
      <c r="E487" s="185"/>
      <c r="H487" s="43"/>
      <c r="I487" s="43"/>
    </row>
    <row r="488" spans="1:9" s="201" customFormat="1" x14ac:dyDescent="0.2">
      <c r="A488" s="185"/>
      <c r="B488" s="187"/>
      <c r="C488" s="196"/>
      <c r="D488" s="43"/>
      <c r="E488" s="185"/>
      <c r="H488" s="43"/>
      <c r="I488" s="43"/>
    </row>
    <row r="489" spans="1:9" s="201" customFormat="1" x14ac:dyDescent="0.2">
      <c r="A489" s="185"/>
      <c r="B489" s="187"/>
      <c r="C489" s="196"/>
      <c r="D489" s="43"/>
      <c r="E489" s="185"/>
      <c r="H489" s="43"/>
      <c r="I489" s="43"/>
    </row>
    <row r="490" spans="1:9" s="201" customFormat="1" x14ac:dyDescent="0.2">
      <c r="A490" s="185"/>
      <c r="B490" s="187"/>
      <c r="C490" s="196"/>
      <c r="D490" s="43"/>
      <c r="E490" s="185"/>
      <c r="H490" s="43"/>
      <c r="I490" s="43"/>
    </row>
    <row r="491" spans="1:9" s="201" customFormat="1" x14ac:dyDescent="0.2">
      <c r="A491" s="185"/>
      <c r="B491" s="187"/>
      <c r="C491" s="196"/>
      <c r="D491" s="43"/>
      <c r="E491" s="185"/>
      <c r="H491" s="43"/>
      <c r="I491" s="43"/>
    </row>
    <row r="492" spans="1:9" s="201" customFormat="1" x14ac:dyDescent="0.2">
      <c r="A492" s="185"/>
      <c r="B492" s="187"/>
      <c r="C492" s="196"/>
      <c r="D492" s="43"/>
      <c r="E492" s="185"/>
      <c r="H492" s="43"/>
      <c r="I492" s="43"/>
    </row>
    <row r="493" spans="1:9" s="201" customFormat="1" x14ac:dyDescent="0.2">
      <c r="A493" s="185"/>
      <c r="B493" s="187"/>
      <c r="C493" s="196"/>
      <c r="D493" s="43"/>
      <c r="E493" s="185"/>
      <c r="H493" s="43"/>
      <c r="I493" s="43"/>
    </row>
    <row r="494" spans="1:9" s="201" customFormat="1" x14ac:dyDescent="0.2">
      <c r="A494" s="185"/>
      <c r="B494" s="187"/>
      <c r="C494" s="196"/>
      <c r="D494" s="43"/>
      <c r="E494" s="185"/>
      <c r="H494" s="43"/>
      <c r="I494" s="43"/>
    </row>
    <row r="495" spans="1:9" s="201" customFormat="1" x14ac:dyDescent="0.2">
      <c r="A495" s="185"/>
      <c r="B495" s="187"/>
      <c r="C495" s="196"/>
      <c r="D495" s="43"/>
      <c r="E495" s="185"/>
      <c r="H495" s="43"/>
      <c r="I495" s="43"/>
    </row>
    <row r="496" spans="1:9" s="201" customFormat="1" x14ac:dyDescent="0.2">
      <c r="A496" s="185"/>
      <c r="B496" s="187"/>
      <c r="C496" s="196"/>
      <c r="D496" s="43"/>
      <c r="E496" s="185"/>
      <c r="H496" s="43"/>
      <c r="I496" s="43"/>
    </row>
    <row r="497" spans="1:9" s="201" customFormat="1" x14ac:dyDescent="0.2">
      <c r="A497" s="185"/>
      <c r="B497" s="187"/>
      <c r="C497" s="196"/>
      <c r="D497" s="43"/>
      <c r="E497" s="185"/>
      <c r="H497" s="43"/>
      <c r="I497" s="43"/>
    </row>
    <row r="498" spans="1:9" s="201" customFormat="1" x14ac:dyDescent="0.2">
      <c r="A498" s="185"/>
      <c r="B498" s="187"/>
      <c r="C498" s="196"/>
      <c r="D498" s="43"/>
      <c r="E498" s="185"/>
      <c r="H498" s="43"/>
      <c r="I498" s="43"/>
    </row>
    <row r="499" spans="1:9" s="201" customFormat="1" x14ac:dyDescent="0.2">
      <c r="A499" s="185"/>
      <c r="B499" s="187"/>
      <c r="C499" s="196"/>
      <c r="D499" s="43"/>
      <c r="E499" s="185"/>
      <c r="H499" s="43"/>
      <c r="I499" s="43"/>
    </row>
    <row r="500" spans="1:9" s="201" customFormat="1" x14ac:dyDescent="0.2">
      <c r="A500" s="185"/>
      <c r="B500" s="187"/>
      <c r="C500" s="196"/>
      <c r="D500" s="43"/>
      <c r="E500" s="185"/>
      <c r="H500" s="43"/>
      <c r="I500" s="43"/>
    </row>
    <row r="501" spans="1:9" s="201" customFormat="1" x14ac:dyDescent="0.2">
      <c r="A501" s="185"/>
      <c r="B501" s="187"/>
      <c r="C501" s="196"/>
      <c r="D501" s="43"/>
      <c r="E501" s="185"/>
      <c r="H501" s="43"/>
      <c r="I501" s="43"/>
    </row>
    <row r="502" spans="1:9" s="201" customFormat="1" x14ac:dyDescent="0.2">
      <c r="A502" s="185"/>
      <c r="B502" s="187"/>
      <c r="C502" s="196"/>
      <c r="D502" s="43"/>
      <c r="E502" s="185"/>
      <c r="H502" s="43"/>
      <c r="I502" s="43"/>
    </row>
    <row r="503" spans="1:9" s="201" customFormat="1" x14ac:dyDescent="0.2">
      <c r="A503" s="185"/>
      <c r="B503" s="187"/>
      <c r="C503" s="196"/>
      <c r="D503" s="43"/>
      <c r="E503" s="185"/>
      <c r="H503" s="43"/>
      <c r="I503" s="43"/>
    </row>
    <row r="504" spans="1:9" s="201" customFormat="1" x14ac:dyDescent="0.2">
      <c r="A504" s="185"/>
      <c r="B504" s="187"/>
      <c r="C504" s="196"/>
      <c r="D504" s="43"/>
      <c r="E504" s="185"/>
      <c r="H504" s="43"/>
      <c r="I504" s="43"/>
    </row>
    <row r="505" spans="1:9" s="201" customFormat="1" x14ac:dyDescent="0.2">
      <c r="A505" s="185"/>
      <c r="B505" s="187"/>
      <c r="C505" s="196"/>
      <c r="D505" s="43"/>
      <c r="E505" s="185"/>
      <c r="H505" s="43"/>
      <c r="I505" s="43"/>
    </row>
    <row r="506" spans="1:9" s="201" customFormat="1" x14ac:dyDescent="0.2">
      <c r="A506" s="185"/>
      <c r="B506" s="187"/>
      <c r="C506" s="196"/>
      <c r="D506" s="43"/>
      <c r="E506" s="185"/>
      <c r="H506" s="43"/>
      <c r="I506" s="43"/>
    </row>
    <row r="507" spans="1:9" s="201" customFormat="1" x14ac:dyDescent="0.2">
      <c r="A507" s="185"/>
      <c r="B507" s="187"/>
      <c r="C507" s="196"/>
      <c r="D507" s="43"/>
      <c r="E507" s="185"/>
      <c r="H507" s="43"/>
      <c r="I507" s="43"/>
    </row>
    <row r="508" spans="1:9" s="201" customFormat="1" x14ac:dyDescent="0.2">
      <c r="A508" s="185"/>
      <c r="B508" s="187"/>
      <c r="C508" s="196"/>
      <c r="D508" s="43"/>
      <c r="E508" s="185"/>
      <c r="H508" s="43"/>
      <c r="I508" s="43"/>
    </row>
    <row r="509" spans="1:9" s="201" customFormat="1" x14ac:dyDescent="0.2">
      <c r="A509" s="185"/>
      <c r="B509" s="187"/>
      <c r="C509" s="196"/>
      <c r="D509" s="43"/>
      <c r="E509" s="185"/>
      <c r="H509" s="43"/>
      <c r="I509" s="43"/>
    </row>
    <row r="510" spans="1:9" s="201" customFormat="1" x14ac:dyDescent="0.2">
      <c r="A510" s="185"/>
      <c r="B510" s="187"/>
      <c r="C510" s="196"/>
      <c r="D510" s="43"/>
      <c r="E510" s="185"/>
      <c r="H510" s="43"/>
      <c r="I510" s="43"/>
    </row>
    <row r="511" spans="1:9" s="201" customFormat="1" x14ac:dyDescent="0.2">
      <c r="A511" s="185"/>
      <c r="B511" s="187"/>
      <c r="C511" s="196"/>
      <c r="D511" s="43"/>
      <c r="E511" s="185"/>
      <c r="H511" s="43"/>
      <c r="I511" s="43"/>
    </row>
    <row r="512" spans="1:9" s="201" customFormat="1" x14ac:dyDescent="0.2">
      <c r="A512" s="185"/>
      <c r="B512" s="187"/>
      <c r="C512" s="196"/>
      <c r="D512" s="43"/>
      <c r="E512" s="185"/>
      <c r="H512" s="43"/>
      <c r="I512" s="43"/>
    </row>
    <row r="513" spans="1:9" s="201" customFormat="1" x14ac:dyDescent="0.2">
      <c r="A513" s="185"/>
      <c r="B513" s="187"/>
      <c r="C513" s="196"/>
      <c r="D513" s="43"/>
      <c r="E513" s="185"/>
      <c r="H513" s="43"/>
      <c r="I513" s="43"/>
    </row>
    <row r="514" spans="1:9" s="201" customFormat="1" x14ac:dyDescent="0.2">
      <c r="A514" s="185"/>
      <c r="B514" s="187"/>
      <c r="C514" s="196"/>
      <c r="D514" s="43"/>
      <c r="E514" s="185"/>
      <c r="H514" s="43"/>
      <c r="I514" s="43"/>
    </row>
    <row r="515" spans="1:9" s="201" customFormat="1" x14ac:dyDescent="0.2">
      <c r="A515" s="185"/>
      <c r="B515" s="187"/>
      <c r="C515" s="196"/>
      <c r="D515" s="43"/>
      <c r="E515" s="185"/>
      <c r="H515" s="43"/>
      <c r="I515" s="43"/>
    </row>
    <row r="516" spans="1:9" s="201" customFormat="1" x14ac:dyDescent="0.2">
      <c r="A516" s="185"/>
      <c r="B516" s="187"/>
      <c r="C516" s="196"/>
      <c r="D516" s="43"/>
      <c r="E516" s="185"/>
      <c r="H516" s="43"/>
      <c r="I516" s="43"/>
    </row>
    <row r="517" spans="1:9" s="201" customFormat="1" x14ac:dyDescent="0.2">
      <c r="A517" s="185"/>
      <c r="B517" s="187"/>
      <c r="C517" s="196"/>
      <c r="D517" s="43"/>
      <c r="E517" s="185"/>
      <c r="H517" s="43"/>
      <c r="I517" s="43"/>
    </row>
    <row r="518" spans="1:9" s="201" customFormat="1" x14ac:dyDescent="0.2">
      <c r="A518" s="185"/>
      <c r="B518" s="187"/>
      <c r="C518" s="196"/>
      <c r="D518" s="43"/>
      <c r="E518" s="185"/>
      <c r="H518" s="43"/>
      <c r="I518" s="43"/>
    </row>
    <row r="519" spans="1:9" s="201" customFormat="1" x14ac:dyDescent="0.2">
      <c r="A519" s="185"/>
      <c r="B519" s="187"/>
      <c r="C519" s="196"/>
      <c r="D519" s="43"/>
      <c r="E519" s="185"/>
      <c r="H519" s="43"/>
      <c r="I519" s="43"/>
    </row>
    <row r="520" spans="1:9" s="201" customFormat="1" x14ac:dyDescent="0.2">
      <c r="A520" s="185"/>
      <c r="B520" s="187"/>
      <c r="C520" s="196"/>
      <c r="D520" s="43"/>
      <c r="E520" s="185"/>
      <c r="H520" s="43"/>
      <c r="I520" s="43"/>
    </row>
    <row r="521" spans="1:9" s="201" customFormat="1" x14ac:dyDescent="0.2">
      <c r="A521" s="185"/>
      <c r="B521" s="187"/>
      <c r="C521" s="196"/>
      <c r="D521" s="43"/>
      <c r="E521" s="185"/>
      <c r="H521" s="43"/>
      <c r="I521" s="43"/>
    </row>
    <row r="522" spans="1:9" s="201" customFormat="1" x14ac:dyDescent="0.2">
      <c r="A522" s="185"/>
      <c r="B522" s="187"/>
      <c r="C522" s="196"/>
      <c r="D522" s="43"/>
      <c r="E522" s="185"/>
      <c r="H522" s="43"/>
      <c r="I522" s="43"/>
    </row>
    <row r="523" spans="1:9" s="201" customFormat="1" x14ac:dyDescent="0.2">
      <c r="A523" s="185"/>
      <c r="B523" s="187"/>
      <c r="C523" s="196"/>
      <c r="D523" s="43"/>
      <c r="E523" s="185"/>
      <c r="H523" s="43"/>
      <c r="I523" s="43"/>
    </row>
    <row r="524" spans="1:9" s="201" customFormat="1" x14ac:dyDescent="0.2">
      <c r="A524" s="185"/>
      <c r="B524" s="187"/>
      <c r="C524" s="196"/>
      <c r="D524" s="43"/>
      <c r="E524" s="185"/>
      <c r="H524" s="43"/>
      <c r="I524" s="43"/>
    </row>
    <row r="525" spans="1:9" s="201" customFormat="1" x14ac:dyDescent="0.2">
      <c r="A525" s="185"/>
      <c r="B525" s="187"/>
      <c r="C525" s="196"/>
      <c r="D525" s="43"/>
      <c r="E525" s="185"/>
      <c r="H525" s="43"/>
      <c r="I525" s="43"/>
    </row>
    <row r="526" spans="1:9" s="201" customFormat="1" x14ac:dyDescent="0.2">
      <c r="A526" s="185"/>
      <c r="B526" s="187"/>
      <c r="C526" s="196"/>
      <c r="D526" s="43"/>
      <c r="E526" s="185"/>
      <c r="H526" s="43"/>
      <c r="I526" s="43"/>
    </row>
    <row r="527" spans="1:9" s="201" customFormat="1" x14ac:dyDescent="0.2">
      <c r="A527" s="185"/>
      <c r="B527" s="187"/>
      <c r="C527" s="196"/>
      <c r="D527" s="43"/>
      <c r="E527" s="185"/>
      <c r="H527" s="43"/>
      <c r="I527" s="43"/>
    </row>
    <row r="528" spans="1:9" s="201" customFormat="1" x14ac:dyDescent="0.2">
      <c r="A528" s="185"/>
      <c r="B528" s="187"/>
      <c r="C528" s="196"/>
      <c r="D528" s="43"/>
      <c r="E528" s="185"/>
      <c r="H528" s="43"/>
      <c r="I528" s="43"/>
    </row>
    <row r="529" spans="1:9" s="201" customFormat="1" x14ac:dyDescent="0.2">
      <c r="A529" s="185"/>
      <c r="B529" s="187"/>
      <c r="C529" s="196"/>
      <c r="D529" s="43"/>
      <c r="E529" s="185"/>
      <c r="H529" s="43"/>
      <c r="I529" s="43"/>
    </row>
    <row r="530" spans="1:9" s="201" customFormat="1" x14ac:dyDescent="0.2">
      <c r="A530" s="185"/>
      <c r="B530" s="187"/>
      <c r="C530" s="196"/>
      <c r="D530" s="43"/>
      <c r="E530" s="185"/>
      <c r="H530" s="43"/>
      <c r="I530" s="43"/>
    </row>
    <row r="531" spans="1:9" s="201" customFormat="1" x14ac:dyDescent="0.2">
      <c r="A531" s="185"/>
      <c r="B531" s="187"/>
      <c r="C531" s="196"/>
      <c r="D531" s="43"/>
      <c r="E531" s="185"/>
      <c r="H531" s="43"/>
      <c r="I531" s="43"/>
    </row>
    <row r="532" spans="1:9" s="201" customFormat="1" x14ac:dyDescent="0.2">
      <c r="A532" s="185"/>
      <c r="B532" s="187"/>
      <c r="C532" s="196"/>
      <c r="D532" s="43"/>
      <c r="E532" s="185"/>
      <c r="H532" s="43"/>
      <c r="I532" s="43"/>
    </row>
    <row r="533" spans="1:9" s="201" customFormat="1" x14ac:dyDescent="0.2">
      <c r="A533" s="185"/>
      <c r="B533" s="187"/>
      <c r="C533" s="196"/>
      <c r="D533" s="43"/>
      <c r="E533" s="185"/>
      <c r="H533" s="43"/>
      <c r="I533" s="43"/>
    </row>
    <row r="534" spans="1:9" s="201" customFormat="1" x14ac:dyDescent="0.2">
      <c r="A534" s="185"/>
      <c r="B534" s="187"/>
      <c r="C534" s="196"/>
      <c r="D534" s="43"/>
      <c r="E534" s="185"/>
      <c r="H534" s="43"/>
      <c r="I534" s="43"/>
    </row>
    <row r="535" spans="1:9" s="201" customFormat="1" x14ac:dyDescent="0.2">
      <c r="A535" s="185"/>
      <c r="B535" s="187"/>
      <c r="C535" s="196"/>
      <c r="D535" s="43"/>
      <c r="E535" s="185"/>
      <c r="H535" s="43"/>
      <c r="I535" s="43"/>
    </row>
    <row r="536" spans="1:9" s="201" customFormat="1" x14ac:dyDescent="0.2">
      <c r="A536" s="185"/>
      <c r="B536" s="187"/>
      <c r="C536" s="196"/>
      <c r="D536" s="43"/>
      <c r="E536" s="185"/>
      <c r="H536" s="43"/>
      <c r="I536" s="43"/>
    </row>
    <row r="537" spans="1:9" s="201" customFormat="1" x14ac:dyDescent="0.2">
      <c r="A537" s="185"/>
      <c r="B537" s="187"/>
      <c r="C537" s="196"/>
      <c r="D537" s="43"/>
      <c r="E537" s="185"/>
      <c r="H537" s="43"/>
      <c r="I537" s="43"/>
    </row>
    <row r="538" spans="1:9" s="201" customFormat="1" x14ac:dyDescent="0.2">
      <c r="A538" s="185"/>
      <c r="B538" s="187"/>
      <c r="C538" s="196"/>
      <c r="D538" s="43"/>
      <c r="E538" s="185"/>
      <c r="H538" s="43"/>
      <c r="I538" s="43"/>
    </row>
    <row r="539" spans="1:9" s="201" customFormat="1" x14ac:dyDescent="0.2">
      <c r="A539" s="185"/>
      <c r="B539" s="187"/>
      <c r="C539" s="196"/>
      <c r="D539" s="43"/>
      <c r="E539" s="185"/>
      <c r="H539" s="43"/>
      <c r="I539" s="43"/>
    </row>
    <row r="540" spans="1:9" s="201" customFormat="1" x14ac:dyDescent="0.2">
      <c r="A540" s="185"/>
      <c r="B540" s="187"/>
      <c r="C540" s="196"/>
      <c r="D540" s="43"/>
      <c r="E540" s="185"/>
      <c r="H540" s="43"/>
      <c r="I540" s="43"/>
    </row>
    <row r="541" spans="1:9" s="201" customFormat="1" x14ac:dyDescent="0.2">
      <c r="A541" s="185"/>
      <c r="B541" s="187"/>
      <c r="C541" s="196"/>
      <c r="D541" s="43"/>
      <c r="E541" s="185"/>
      <c r="H541" s="43"/>
      <c r="I541" s="43"/>
    </row>
    <row r="542" spans="1:9" s="201" customFormat="1" x14ac:dyDescent="0.2">
      <c r="A542" s="185"/>
      <c r="B542" s="187"/>
      <c r="C542" s="196"/>
      <c r="D542" s="43"/>
      <c r="E542" s="185"/>
      <c r="H542" s="43"/>
      <c r="I542" s="43"/>
    </row>
    <row r="543" spans="1:9" s="201" customFormat="1" x14ac:dyDescent="0.2">
      <c r="A543" s="185"/>
      <c r="B543" s="187"/>
      <c r="C543" s="196"/>
      <c r="D543" s="43"/>
      <c r="E543" s="185"/>
      <c r="H543" s="43"/>
      <c r="I543" s="43"/>
    </row>
    <row r="544" spans="1:9" s="201" customFormat="1" x14ac:dyDescent="0.2">
      <c r="A544" s="185"/>
      <c r="B544" s="187"/>
      <c r="C544" s="196"/>
      <c r="D544" s="43"/>
      <c r="E544" s="185"/>
      <c r="H544" s="43"/>
      <c r="I544" s="43"/>
    </row>
    <row r="545" spans="1:9" s="201" customFormat="1" x14ac:dyDescent="0.2">
      <c r="A545" s="185"/>
      <c r="B545" s="187"/>
      <c r="C545" s="196"/>
      <c r="D545" s="43"/>
      <c r="E545" s="185"/>
      <c r="H545" s="43"/>
      <c r="I545" s="43"/>
    </row>
    <row r="546" spans="1:9" s="201" customFormat="1" x14ac:dyDescent="0.2">
      <c r="A546" s="185"/>
      <c r="B546" s="187"/>
      <c r="C546" s="196"/>
      <c r="D546" s="43"/>
      <c r="E546" s="185"/>
      <c r="H546" s="43"/>
      <c r="I546" s="43"/>
    </row>
    <row r="547" spans="1:9" s="201" customFormat="1" x14ac:dyDescent="0.2">
      <c r="A547" s="185"/>
      <c r="B547" s="187"/>
      <c r="C547" s="196"/>
      <c r="D547" s="43"/>
      <c r="E547" s="185"/>
      <c r="H547" s="43"/>
      <c r="I547" s="43"/>
    </row>
    <row r="548" spans="1:9" s="201" customFormat="1" x14ac:dyDescent="0.2">
      <c r="A548" s="185"/>
      <c r="B548" s="187"/>
      <c r="C548" s="196"/>
      <c r="D548" s="43"/>
      <c r="E548" s="185"/>
      <c r="H548" s="43"/>
      <c r="I548" s="43"/>
    </row>
    <row r="549" spans="1:9" s="201" customFormat="1" x14ac:dyDescent="0.2">
      <c r="A549" s="185"/>
      <c r="B549" s="187"/>
      <c r="C549" s="196"/>
      <c r="D549" s="43"/>
      <c r="E549" s="185"/>
      <c r="H549" s="43"/>
      <c r="I549" s="43"/>
    </row>
    <row r="550" spans="1:9" s="201" customFormat="1" x14ac:dyDescent="0.2">
      <c r="A550" s="185"/>
      <c r="B550" s="187"/>
      <c r="C550" s="196"/>
      <c r="D550" s="43"/>
      <c r="E550" s="185"/>
      <c r="H550" s="43"/>
      <c r="I550" s="43"/>
    </row>
    <row r="551" spans="1:9" s="201" customFormat="1" x14ac:dyDescent="0.2">
      <c r="A551" s="185"/>
      <c r="B551" s="187"/>
      <c r="C551" s="196"/>
      <c r="D551" s="43"/>
      <c r="E551" s="185"/>
      <c r="H551" s="43"/>
      <c r="I551" s="43"/>
    </row>
    <row r="552" spans="1:9" s="201" customFormat="1" x14ac:dyDescent="0.2">
      <c r="A552" s="185"/>
      <c r="B552" s="187"/>
      <c r="C552" s="196"/>
      <c r="D552" s="43"/>
      <c r="E552" s="185"/>
      <c r="H552" s="43"/>
      <c r="I552" s="43"/>
    </row>
    <row r="553" spans="1:9" s="201" customFormat="1" x14ac:dyDescent="0.2">
      <c r="A553" s="185"/>
      <c r="B553" s="187"/>
      <c r="C553" s="196"/>
      <c r="D553" s="43"/>
      <c r="E553" s="185"/>
      <c r="H553" s="43"/>
      <c r="I553" s="43"/>
    </row>
    <row r="554" spans="1:9" s="201" customFormat="1" x14ac:dyDescent="0.2">
      <c r="A554" s="185"/>
      <c r="B554" s="187"/>
      <c r="C554" s="196"/>
      <c r="D554" s="43"/>
      <c r="E554" s="185"/>
      <c r="H554" s="43"/>
      <c r="I554" s="43"/>
    </row>
    <row r="555" spans="1:9" s="201" customFormat="1" x14ac:dyDescent="0.2">
      <c r="A555" s="185"/>
      <c r="B555" s="187"/>
      <c r="C555" s="196"/>
      <c r="D555" s="43"/>
      <c r="E555" s="185"/>
      <c r="H555" s="43"/>
      <c r="I555" s="43"/>
    </row>
    <row r="556" spans="1:9" s="201" customFormat="1" x14ac:dyDescent="0.2">
      <c r="A556" s="185"/>
      <c r="B556" s="187"/>
      <c r="C556" s="196"/>
      <c r="D556" s="43"/>
      <c r="E556" s="185"/>
      <c r="H556" s="43"/>
      <c r="I556" s="43"/>
    </row>
    <row r="557" spans="1:9" s="201" customFormat="1" x14ac:dyDescent="0.2">
      <c r="A557" s="185"/>
      <c r="B557" s="187"/>
      <c r="C557" s="196"/>
      <c r="D557" s="43"/>
      <c r="E557" s="185"/>
      <c r="H557" s="43"/>
      <c r="I557" s="43"/>
    </row>
    <row r="558" spans="1:9" s="201" customFormat="1" x14ac:dyDescent="0.2">
      <c r="A558" s="185"/>
      <c r="B558" s="187"/>
      <c r="C558" s="196"/>
      <c r="D558" s="43"/>
      <c r="E558" s="185"/>
      <c r="H558" s="43"/>
      <c r="I558" s="43"/>
    </row>
    <row r="559" spans="1:9" s="201" customFormat="1" x14ac:dyDescent="0.2">
      <c r="A559" s="185"/>
      <c r="B559" s="187"/>
      <c r="C559" s="196"/>
      <c r="D559" s="43"/>
      <c r="E559" s="185"/>
      <c r="H559" s="43"/>
      <c r="I559" s="43"/>
    </row>
    <row r="560" spans="1:9" s="201" customFormat="1" x14ac:dyDescent="0.2">
      <c r="A560" s="185"/>
      <c r="B560" s="187"/>
      <c r="C560" s="196"/>
      <c r="D560" s="43"/>
      <c r="E560" s="185"/>
      <c r="H560" s="43"/>
      <c r="I560" s="43"/>
    </row>
    <row r="561" spans="1:9" s="201" customFormat="1" x14ac:dyDescent="0.2">
      <c r="A561" s="185"/>
      <c r="B561" s="187"/>
      <c r="C561" s="196"/>
      <c r="D561" s="43"/>
      <c r="E561" s="185"/>
      <c r="H561" s="43"/>
      <c r="I561" s="43"/>
    </row>
    <row r="562" spans="1:9" s="201" customFormat="1" x14ac:dyDescent="0.2">
      <c r="A562" s="185"/>
      <c r="B562" s="187"/>
      <c r="C562" s="196"/>
      <c r="D562" s="43"/>
      <c r="E562" s="185"/>
      <c r="H562" s="43"/>
      <c r="I562" s="43"/>
    </row>
    <row r="563" spans="1:9" s="201" customFormat="1" x14ac:dyDescent="0.2">
      <c r="A563" s="185"/>
      <c r="B563" s="187"/>
      <c r="C563" s="196"/>
      <c r="D563" s="43"/>
      <c r="E563" s="185"/>
      <c r="H563" s="43"/>
      <c r="I563" s="43"/>
    </row>
    <row r="564" spans="1:9" s="201" customFormat="1" x14ac:dyDescent="0.2">
      <c r="A564" s="185"/>
      <c r="B564" s="187"/>
      <c r="C564" s="196"/>
      <c r="D564" s="43"/>
      <c r="E564" s="185"/>
      <c r="H564" s="43"/>
      <c r="I564" s="43"/>
    </row>
    <row r="565" spans="1:9" s="201" customFormat="1" x14ac:dyDescent="0.2">
      <c r="A565" s="185"/>
      <c r="B565" s="187"/>
      <c r="C565" s="196"/>
      <c r="D565" s="43"/>
      <c r="E565" s="185"/>
      <c r="H565" s="43"/>
      <c r="I565" s="43"/>
    </row>
    <row r="566" spans="1:9" s="201" customFormat="1" x14ac:dyDescent="0.2">
      <c r="A566" s="185"/>
      <c r="B566" s="187"/>
      <c r="C566" s="196"/>
      <c r="D566" s="43"/>
      <c r="E566" s="185"/>
      <c r="H566" s="43"/>
      <c r="I566" s="43"/>
    </row>
    <row r="567" spans="1:9" s="201" customFormat="1" x14ac:dyDescent="0.2">
      <c r="A567" s="185"/>
      <c r="B567" s="187"/>
      <c r="C567" s="196"/>
      <c r="D567" s="43"/>
      <c r="E567" s="185"/>
      <c r="H567" s="43"/>
      <c r="I567" s="43"/>
    </row>
    <row r="568" spans="1:9" s="201" customFormat="1" x14ac:dyDescent="0.2">
      <c r="A568" s="185"/>
      <c r="B568" s="187"/>
      <c r="C568" s="196"/>
      <c r="D568" s="43"/>
      <c r="E568" s="185"/>
      <c r="H568" s="43"/>
      <c r="I568" s="43"/>
    </row>
    <row r="569" spans="1:9" s="201" customFormat="1" x14ac:dyDescent="0.2">
      <c r="A569" s="185"/>
      <c r="B569" s="187"/>
      <c r="C569" s="196"/>
      <c r="D569" s="43"/>
      <c r="E569" s="185"/>
      <c r="H569" s="43"/>
      <c r="I569" s="43"/>
    </row>
    <row r="570" spans="1:9" s="201" customFormat="1" x14ac:dyDescent="0.2">
      <c r="A570" s="185"/>
      <c r="B570" s="187"/>
      <c r="C570" s="196"/>
      <c r="D570" s="43"/>
      <c r="E570" s="185"/>
      <c r="H570" s="43"/>
      <c r="I570" s="43"/>
    </row>
    <row r="571" spans="1:9" s="201" customFormat="1" x14ac:dyDescent="0.2">
      <c r="A571" s="185"/>
      <c r="B571" s="187"/>
      <c r="C571" s="196"/>
      <c r="D571" s="43"/>
      <c r="E571" s="185"/>
      <c r="H571" s="43"/>
      <c r="I571" s="43"/>
    </row>
    <row r="572" spans="1:9" s="201" customFormat="1" x14ac:dyDescent="0.2">
      <c r="A572" s="185"/>
      <c r="B572" s="187"/>
      <c r="C572" s="196"/>
      <c r="D572" s="43"/>
      <c r="E572" s="185"/>
      <c r="H572" s="43"/>
      <c r="I572" s="43"/>
    </row>
    <row r="573" spans="1:9" s="201" customFormat="1" x14ac:dyDescent="0.2">
      <c r="A573" s="185"/>
      <c r="B573" s="187"/>
      <c r="C573" s="196"/>
      <c r="D573" s="43"/>
      <c r="E573" s="185"/>
      <c r="H573" s="43"/>
      <c r="I573" s="43"/>
    </row>
    <row r="574" spans="1:9" s="201" customFormat="1" x14ac:dyDescent="0.2">
      <c r="A574" s="185"/>
      <c r="B574" s="187"/>
      <c r="C574" s="196"/>
      <c r="D574" s="43"/>
      <c r="E574" s="185"/>
      <c r="H574" s="43"/>
      <c r="I574" s="43"/>
    </row>
    <row r="575" spans="1:9" s="201" customFormat="1" x14ac:dyDescent="0.2">
      <c r="A575" s="185"/>
      <c r="B575" s="187"/>
      <c r="C575" s="196"/>
      <c r="D575" s="43"/>
      <c r="E575" s="185"/>
      <c r="H575" s="43"/>
      <c r="I575" s="43"/>
    </row>
    <row r="576" spans="1:9" s="201" customFormat="1" x14ac:dyDescent="0.2">
      <c r="A576" s="185"/>
      <c r="B576" s="187"/>
      <c r="C576" s="196"/>
      <c r="D576" s="43"/>
      <c r="E576" s="185"/>
      <c r="H576" s="43"/>
      <c r="I576" s="43"/>
    </row>
    <row r="577" spans="1:9" s="201" customFormat="1" x14ac:dyDescent="0.2">
      <c r="A577" s="185"/>
      <c r="B577" s="187"/>
      <c r="C577" s="196"/>
      <c r="D577" s="43"/>
      <c r="E577" s="185"/>
      <c r="H577" s="43"/>
      <c r="I577" s="43"/>
    </row>
    <row r="578" spans="1:9" s="201" customFormat="1" x14ac:dyDescent="0.2">
      <c r="A578" s="185"/>
      <c r="B578" s="187"/>
      <c r="C578" s="196"/>
      <c r="D578" s="43"/>
      <c r="E578" s="185"/>
      <c r="H578" s="43"/>
      <c r="I578" s="43"/>
    </row>
    <row r="579" spans="1:9" s="201" customFormat="1" x14ac:dyDescent="0.2">
      <c r="A579" s="185"/>
      <c r="B579" s="187"/>
      <c r="C579" s="196"/>
      <c r="D579" s="43"/>
      <c r="E579" s="185"/>
      <c r="H579" s="43"/>
      <c r="I579" s="43"/>
    </row>
    <row r="580" spans="1:9" s="201" customFormat="1" x14ac:dyDescent="0.2">
      <c r="A580" s="185"/>
      <c r="B580" s="187"/>
      <c r="C580" s="196"/>
      <c r="D580" s="43"/>
      <c r="E580" s="185"/>
      <c r="H580" s="43"/>
      <c r="I580" s="43"/>
    </row>
    <row r="581" spans="1:9" s="201" customFormat="1" x14ac:dyDescent="0.2">
      <c r="A581" s="185"/>
      <c r="B581" s="187"/>
      <c r="C581" s="196"/>
      <c r="D581" s="43"/>
      <c r="E581" s="185"/>
      <c r="H581" s="43"/>
      <c r="I581" s="43"/>
    </row>
    <row r="582" spans="1:9" s="201" customFormat="1" x14ac:dyDescent="0.2">
      <c r="A582" s="185"/>
      <c r="B582" s="187"/>
      <c r="C582" s="196"/>
      <c r="D582" s="43"/>
      <c r="E582" s="185"/>
      <c r="H582" s="43"/>
      <c r="I582" s="43"/>
    </row>
    <row r="583" spans="1:9" s="201" customFormat="1" x14ac:dyDescent="0.2">
      <c r="A583" s="185"/>
      <c r="B583" s="187"/>
      <c r="C583" s="196"/>
      <c r="D583" s="43"/>
      <c r="E583" s="185"/>
      <c r="H583" s="43"/>
      <c r="I583" s="43"/>
    </row>
    <row r="584" spans="1:9" s="201" customFormat="1" x14ac:dyDescent="0.2">
      <c r="A584" s="185"/>
      <c r="B584" s="187"/>
      <c r="C584" s="196"/>
      <c r="D584" s="43"/>
      <c r="E584" s="185"/>
      <c r="H584" s="43"/>
      <c r="I584" s="43"/>
    </row>
    <row r="585" spans="1:9" s="201" customFormat="1" x14ac:dyDescent="0.2">
      <c r="A585" s="185"/>
      <c r="B585" s="187"/>
      <c r="C585" s="196"/>
      <c r="D585" s="43"/>
      <c r="E585" s="185"/>
      <c r="H585" s="43"/>
      <c r="I585" s="43"/>
    </row>
    <row r="586" spans="1:9" s="201" customFormat="1" x14ac:dyDescent="0.2">
      <c r="A586" s="185"/>
      <c r="B586" s="187"/>
      <c r="C586" s="196"/>
      <c r="D586" s="43"/>
      <c r="E586" s="185"/>
      <c r="H586" s="43"/>
      <c r="I586" s="43"/>
    </row>
    <row r="587" spans="1:9" s="201" customFormat="1" x14ac:dyDescent="0.2">
      <c r="A587" s="185"/>
      <c r="B587" s="187"/>
      <c r="C587" s="196"/>
      <c r="D587" s="43"/>
      <c r="E587" s="185"/>
      <c r="H587" s="43"/>
      <c r="I587" s="43"/>
    </row>
    <row r="588" spans="1:9" s="201" customFormat="1" x14ac:dyDescent="0.2">
      <c r="A588" s="185"/>
      <c r="B588" s="187"/>
      <c r="C588" s="196"/>
      <c r="D588" s="43"/>
      <c r="E588" s="185"/>
      <c r="H588" s="43"/>
      <c r="I588" s="43"/>
    </row>
    <row r="589" spans="1:9" s="201" customFormat="1" x14ac:dyDescent="0.2">
      <c r="A589" s="185"/>
      <c r="B589" s="187"/>
      <c r="C589" s="196"/>
      <c r="D589" s="43"/>
      <c r="E589" s="185"/>
      <c r="H589" s="43"/>
      <c r="I589" s="43"/>
    </row>
    <row r="590" spans="1:9" s="201" customFormat="1" x14ac:dyDescent="0.2">
      <c r="A590" s="185"/>
      <c r="B590" s="187"/>
      <c r="C590" s="196"/>
      <c r="D590" s="43"/>
      <c r="E590" s="185"/>
      <c r="H590" s="43"/>
      <c r="I590" s="43"/>
    </row>
    <row r="591" spans="1:9" s="201" customFormat="1" x14ac:dyDescent="0.2">
      <c r="A591" s="185"/>
      <c r="B591" s="187"/>
      <c r="C591" s="196"/>
      <c r="D591" s="43"/>
      <c r="E591" s="185"/>
      <c r="H591" s="43"/>
      <c r="I591" s="43"/>
    </row>
    <row r="592" spans="1:9" s="201" customFormat="1" x14ac:dyDescent="0.2">
      <c r="A592" s="185"/>
      <c r="B592" s="187"/>
      <c r="C592" s="196"/>
      <c r="D592" s="43"/>
      <c r="E592" s="185"/>
      <c r="H592" s="43"/>
      <c r="I592" s="43"/>
    </row>
    <row r="593" spans="1:9" s="201" customFormat="1" x14ac:dyDescent="0.2">
      <c r="A593" s="185"/>
      <c r="B593" s="187"/>
      <c r="C593" s="196"/>
      <c r="D593" s="43"/>
      <c r="E593" s="185"/>
      <c r="H593" s="43"/>
      <c r="I593" s="43"/>
    </row>
    <row r="594" spans="1:9" s="201" customFormat="1" x14ac:dyDescent="0.2">
      <c r="A594" s="185"/>
      <c r="B594" s="187"/>
      <c r="C594" s="196"/>
      <c r="D594" s="43"/>
      <c r="E594" s="185"/>
      <c r="H594" s="43"/>
      <c r="I594" s="43"/>
    </row>
    <row r="595" spans="1:9" s="201" customFormat="1" x14ac:dyDescent="0.2">
      <c r="A595" s="185"/>
      <c r="B595" s="187"/>
      <c r="C595" s="196"/>
      <c r="D595" s="43"/>
      <c r="E595" s="185"/>
      <c r="H595" s="43"/>
      <c r="I595" s="43"/>
    </row>
    <row r="596" spans="1:9" s="201" customFormat="1" x14ac:dyDescent="0.2">
      <c r="A596" s="185"/>
      <c r="B596" s="187"/>
      <c r="C596" s="196"/>
      <c r="D596" s="43"/>
      <c r="E596" s="185"/>
      <c r="H596" s="43"/>
      <c r="I596" s="43"/>
    </row>
    <row r="597" spans="1:9" s="201" customFormat="1" x14ac:dyDescent="0.2">
      <c r="A597" s="185"/>
      <c r="B597" s="187"/>
      <c r="C597" s="196"/>
      <c r="D597" s="43"/>
      <c r="E597" s="185"/>
      <c r="H597" s="43"/>
      <c r="I597" s="43"/>
    </row>
    <row r="598" spans="1:9" s="201" customFormat="1" x14ac:dyDescent="0.2">
      <c r="A598" s="185"/>
      <c r="B598" s="187"/>
      <c r="C598" s="196"/>
      <c r="D598" s="43"/>
      <c r="E598" s="185"/>
      <c r="H598" s="43"/>
      <c r="I598" s="43"/>
    </row>
    <row r="599" spans="1:9" s="201" customFormat="1" x14ac:dyDescent="0.2">
      <c r="A599" s="185"/>
      <c r="B599" s="187"/>
      <c r="C599" s="196"/>
      <c r="D599" s="43"/>
      <c r="E599" s="185"/>
      <c r="H599" s="43"/>
      <c r="I599" s="43"/>
    </row>
    <row r="600" spans="1:9" s="201" customFormat="1" x14ac:dyDescent="0.2">
      <c r="A600" s="185"/>
      <c r="B600" s="187"/>
      <c r="C600" s="196"/>
      <c r="D600" s="43"/>
      <c r="E600" s="185"/>
      <c r="H600" s="43"/>
      <c r="I600" s="43"/>
    </row>
    <row r="601" spans="1:9" s="201" customFormat="1" x14ac:dyDescent="0.2">
      <c r="A601" s="185"/>
      <c r="B601" s="187"/>
      <c r="C601" s="196"/>
      <c r="D601" s="43"/>
      <c r="E601" s="185"/>
      <c r="H601" s="43"/>
      <c r="I601" s="43"/>
    </row>
    <row r="602" spans="1:9" s="201" customFormat="1" x14ac:dyDescent="0.2">
      <c r="A602" s="185"/>
      <c r="B602" s="187"/>
      <c r="C602" s="196"/>
      <c r="D602" s="43"/>
      <c r="E602" s="185"/>
      <c r="H602" s="43"/>
      <c r="I602" s="43"/>
    </row>
    <row r="603" spans="1:9" s="201" customFormat="1" x14ac:dyDescent="0.2">
      <c r="A603" s="185"/>
      <c r="B603" s="187"/>
      <c r="C603" s="196"/>
      <c r="D603" s="43"/>
      <c r="E603" s="185"/>
      <c r="H603" s="43"/>
      <c r="I603" s="43"/>
    </row>
    <row r="604" spans="1:9" s="201" customFormat="1" x14ac:dyDescent="0.2">
      <c r="A604" s="185"/>
      <c r="B604" s="187"/>
      <c r="C604" s="196"/>
      <c r="D604" s="43"/>
      <c r="E604" s="185"/>
      <c r="H604" s="43"/>
      <c r="I604" s="43"/>
    </row>
    <row r="605" spans="1:9" s="201" customFormat="1" x14ac:dyDescent="0.2">
      <c r="A605" s="185"/>
      <c r="B605" s="187"/>
      <c r="C605" s="196"/>
      <c r="D605" s="43"/>
      <c r="E605" s="185"/>
      <c r="H605" s="43"/>
      <c r="I605" s="43"/>
    </row>
    <row r="606" spans="1:9" s="201" customFormat="1" x14ac:dyDescent="0.2">
      <c r="A606" s="185"/>
      <c r="B606" s="187"/>
      <c r="C606" s="196"/>
      <c r="D606" s="43"/>
      <c r="E606" s="185"/>
      <c r="H606" s="43"/>
      <c r="I606" s="43"/>
    </row>
    <row r="607" spans="1:9" s="201" customFormat="1" x14ac:dyDescent="0.2">
      <c r="A607" s="185"/>
      <c r="B607" s="187"/>
      <c r="C607" s="196"/>
      <c r="D607" s="43"/>
      <c r="E607" s="185"/>
      <c r="H607" s="43"/>
      <c r="I607" s="43"/>
    </row>
    <row r="608" spans="1:9" s="201" customFormat="1" x14ac:dyDescent="0.2">
      <c r="A608" s="185"/>
      <c r="B608" s="187"/>
      <c r="C608" s="196"/>
      <c r="D608" s="43"/>
      <c r="E608" s="185"/>
      <c r="H608" s="43"/>
      <c r="I608" s="43"/>
    </row>
    <row r="609" spans="1:9" s="201" customFormat="1" x14ac:dyDescent="0.2">
      <c r="A609" s="185"/>
      <c r="B609" s="187"/>
      <c r="C609" s="196"/>
      <c r="D609" s="43"/>
      <c r="E609" s="185"/>
      <c r="H609" s="43"/>
      <c r="I609" s="43"/>
    </row>
    <row r="610" spans="1:9" s="201" customFormat="1" x14ac:dyDescent="0.2">
      <c r="A610" s="185"/>
      <c r="B610" s="187"/>
      <c r="C610" s="196"/>
      <c r="D610" s="43"/>
      <c r="E610" s="185"/>
      <c r="H610" s="43"/>
      <c r="I610" s="43"/>
    </row>
    <row r="611" spans="1:9" s="201" customFormat="1" x14ac:dyDescent="0.2">
      <c r="A611" s="185"/>
      <c r="B611" s="187"/>
      <c r="C611" s="196"/>
      <c r="D611" s="43"/>
      <c r="E611" s="185"/>
      <c r="H611" s="43"/>
      <c r="I611" s="43"/>
    </row>
    <row r="612" spans="1:9" s="201" customFormat="1" x14ac:dyDescent="0.2">
      <c r="A612" s="185"/>
      <c r="B612" s="187"/>
      <c r="C612" s="196"/>
      <c r="D612" s="43"/>
      <c r="E612" s="185"/>
      <c r="H612" s="43"/>
      <c r="I612" s="43"/>
    </row>
    <row r="613" spans="1:9" s="201" customFormat="1" x14ac:dyDescent="0.2">
      <c r="A613" s="185"/>
      <c r="B613" s="187"/>
      <c r="C613" s="196"/>
      <c r="D613" s="43"/>
      <c r="E613" s="185"/>
      <c r="H613" s="43"/>
      <c r="I613" s="43"/>
    </row>
    <row r="614" spans="1:9" s="201" customFormat="1" x14ac:dyDescent="0.2">
      <c r="A614" s="185"/>
      <c r="B614" s="187"/>
      <c r="C614" s="196"/>
      <c r="D614" s="43"/>
      <c r="E614" s="185"/>
      <c r="H614" s="43"/>
      <c r="I614" s="43"/>
    </row>
    <row r="615" spans="1:9" s="201" customFormat="1" x14ac:dyDescent="0.2">
      <c r="A615" s="185"/>
      <c r="B615" s="187"/>
      <c r="C615" s="196"/>
      <c r="D615" s="43"/>
      <c r="E615" s="185"/>
      <c r="H615" s="43"/>
      <c r="I615" s="43"/>
    </row>
    <row r="616" spans="1:9" s="201" customFormat="1" x14ac:dyDescent="0.2">
      <c r="A616" s="185"/>
      <c r="B616" s="187"/>
      <c r="C616" s="196"/>
      <c r="D616" s="43"/>
      <c r="E616" s="185"/>
      <c r="H616" s="43"/>
      <c r="I616" s="43"/>
    </row>
    <row r="617" spans="1:9" s="201" customFormat="1" x14ac:dyDescent="0.2">
      <c r="A617" s="185"/>
      <c r="B617" s="187"/>
      <c r="C617" s="196"/>
      <c r="D617" s="43"/>
      <c r="E617" s="185"/>
      <c r="H617" s="43"/>
      <c r="I617" s="43"/>
    </row>
    <row r="618" spans="1:9" s="201" customFormat="1" x14ac:dyDescent="0.2">
      <c r="A618" s="185"/>
      <c r="B618" s="187"/>
      <c r="C618" s="196"/>
      <c r="D618" s="43"/>
      <c r="E618" s="185"/>
      <c r="H618" s="43"/>
      <c r="I618" s="43"/>
    </row>
    <row r="619" spans="1:9" s="201" customFormat="1" x14ac:dyDescent="0.2">
      <c r="A619" s="185"/>
      <c r="B619" s="187"/>
      <c r="C619" s="196"/>
      <c r="D619" s="43"/>
      <c r="E619" s="185"/>
      <c r="H619" s="43"/>
      <c r="I619" s="43"/>
    </row>
    <row r="620" spans="1:9" s="201" customFormat="1" x14ac:dyDescent="0.2">
      <c r="A620" s="185"/>
      <c r="B620" s="187"/>
      <c r="C620" s="196"/>
      <c r="D620" s="43"/>
      <c r="E620" s="185"/>
      <c r="H620" s="43"/>
      <c r="I620" s="43"/>
    </row>
    <row r="621" spans="1:9" s="201" customFormat="1" x14ac:dyDescent="0.2">
      <c r="A621" s="185"/>
      <c r="B621" s="187"/>
      <c r="C621" s="196"/>
      <c r="D621" s="43"/>
      <c r="E621" s="185"/>
      <c r="H621" s="43"/>
      <c r="I621" s="43"/>
    </row>
    <row r="622" spans="1:9" s="201" customFormat="1" x14ac:dyDescent="0.2">
      <c r="A622" s="185"/>
      <c r="B622" s="187"/>
      <c r="C622" s="196"/>
      <c r="D622" s="43"/>
      <c r="E622" s="185"/>
      <c r="H622" s="43"/>
      <c r="I622" s="43"/>
    </row>
    <row r="623" spans="1:9" s="201" customFormat="1" x14ac:dyDescent="0.2">
      <c r="A623" s="185"/>
      <c r="B623" s="187"/>
      <c r="C623" s="196"/>
      <c r="D623" s="43"/>
      <c r="E623" s="185"/>
      <c r="H623" s="43"/>
      <c r="I623" s="43"/>
    </row>
    <row r="624" spans="1:9" s="201" customFormat="1" x14ac:dyDescent="0.2">
      <c r="A624" s="185"/>
      <c r="B624" s="187"/>
      <c r="C624" s="196"/>
      <c r="D624" s="43"/>
      <c r="E624" s="185"/>
      <c r="H624" s="43"/>
      <c r="I624" s="43"/>
    </row>
    <row r="625" spans="1:9" s="201" customFormat="1" x14ac:dyDescent="0.2">
      <c r="A625" s="185"/>
      <c r="B625" s="187"/>
      <c r="C625" s="196"/>
      <c r="D625" s="43"/>
      <c r="E625" s="185"/>
      <c r="H625" s="43"/>
      <c r="I625" s="43"/>
    </row>
    <row r="626" spans="1:9" s="201" customFormat="1" x14ac:dyDescent="0.2">
      <c r="A626" s="185"/>
      <c r="B626" s="187"/>
      <c r="C626" s="196"/>
      <c r="D626" s="43"/>
      <c r="E626" s="185"/>
      <c r="H626" s="43"/>
      <c r="I626" s="43"/>
    </row>
    <row r="627" spans="1:9" s="201" customFormat="1" x14ac:dyDescent="0.2">
      <c r="A627" s="185"/>
      <c r="B627" s="187"/>
      <c r="C627" s="196"/>
      <c r="D627" s="43"/>
      <c r="E627" s="185"/>
      <c r="H627" s="43"/>
      <c r="I627" s="43"/>
    </row>
    <row r="628" spans="1:9" s="201" customFormat="1" x14ac:dyDescent="0.2">
      <c r="A628" s="185"/>
      <c r="B628" s="187"/>
      <c r="C628" s="196"/>
      <c r="D628" s="43"/>
      <c r="E628" s="185"/>
      <c r="H628" s="43"/>
      <c r="I628" s="43"/>
    </row>
    <row r="629" spans="1:9" s="201" customFormat="1" x14ac:dyDescent="0.2">
      <c r="A629" s="185"/>
      <c r="B629" s="187"/>
      <c r="C629" s="196"/>
      <c r="D629" s="43"/>
      <c r="E629" s="185"/>
      <c r="H629" s="43"/>
      <c r="I629" s="43"/>
    </row>
  </sheetData>
  <pageMargins left="0.25" right="0.25" top="0.95" bottom="0.75" header="0.09" footer="0.3"/>
  <pageSetup scale="73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9A24-1182-422A-8FC8-08E449AA1A24}">
  <sheetPr>
    <pageSetUpPr fitToPage="1"/>
  </sheetPr>
  <dimension ref="A1:J629"/>
  <sheetViews>
    <sheetView zoomScaleNormal="100" workbookViewId="0">
      <selection activeCell="F16" sqref="F16"/>
    </sheetView>
  </sheetViews>
  <sheetFormatPr defaultColWidth="11.42578125" defaultRowHeight="12.75" x14ac:dyDescent="0.2"/>
  <cols>
    <col min="1" max="1" width="23.28515625" style="65" customWidth="1"/>
    <col min="2" max="2" width="9.42578125" style="66" customWidth="1"/>
    <col min="3" max="3" width="30.28515625" style="67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5.42578125" style="56" customWidth="1"/>
    <col min="9" max="9" width="12.7109375" style="56" customWidth="1"/>
    <col min="10" max="10" width="7.28515625" style="56" customWidth="1"/>
    <col min="11" max="16384" width="11.42578125" style="56"/>
  </cols>
  <sheetData>
    <row r="1" spans="1:10" s="30" customFormat="1" ht="24.75" customHeight="1" x14ac:dyDescent="0.25">
      <c r="A1" s="2" t="str">
        <f>'RECAP #9420.00'!B1</f>
        <v>DAS CC Capitol West Stairs &amp; Surrounding Landings Repairs</v>
      </c>
      <c r="B1" s="3"/>
      <c r="C1" s="4"/>
      <c r="D1" s="4"/>
      <c r="E1" s="4"/>
      <c r="F1" s="29"/>
      <c r="G1" s="29"/>
    </row>
    <row r="2" spans="1:10" s="30" customFormat="1" ht="15.75" x14ac:dyDescent="0.25">
      <c r="A2" s="6" t="str">
        <f>'RECAP #9420.00'!B2</f>
        <v>Project # 9420.00</v>
      </c>
      <c r="B2" s="5"/>
      <c r="C2" s="4"/>
      <c r="D2" s="4"/>
      <c r="E2" s="4"/>
      <c r="F2" s="29"/>
      <c r="G2" s="29"/>
    </row>
    <row r="3" spans="1:10" s="30" customFormat="1" ht="15.75" x14ac:dyDescent="0.25">
      <c r="A3" s="7" t="str">
        <f>'RECAP #9420.00'!B3</f>
        <v>Program code 942000</v>
      </c>
      <c r="B3" s="5"/>
      <c r="C3" s="4"/>
      <c r="D3" s="8" t="str">
        <f>'RECAP #9420.00'!E3</f>
        <v>Major Program 4D01</v>
      </c>
      <c r="E3" s="4"/>
      <c r="F3" s="29"/>
      <c r="G3" s="29"/>
    </row>
    <row r="4" spans="1:10" s="30" customFormat="1" ht="15.75" x14ac:dyDescent="0.25">
      <c r="A4" s="31" t="s">
        <v>265</v>
      </c>
      <c r="B4" s="32"/>
      <c r="C4" s="33"/>
      <c r="D4" s="34" t="s">
        <v>78</v>
      </c>
      <c r="E4" s="29"/>
      <c r="F4" s="29"/>
      <c r="G4" s="29"/>
    </row>
    <row r="5" spans="1:10" s="30" customFormat="1" ht="15.75" x14ac:dyDescent="0.25">
      <c r="A5" s="35" t="s">
        <v>81</v>
      </c>
      <c r="B5" s="36"/>
      <c r="C5" s="37"/>
      <c r="D5" s="38" t="s">
        <v>266</v>
      </c>
      <c r="E5" s="39"/>
      <c r="F5" s="40"/>
      <c r="G5" s="40"/>
      <c r="H5" s="36"/>
    </row>
    <row r="6" spans="1:10" s="30" customFormat="1" ht="15.75" x14ac:dyDescent="0.25">
      <c r="A6" s="11" t="str">
        <f>'RECAP #9420.00'!B6</f>
        <v>Project Manager - James T.</v>
      </c>
      <c r="B6" s="11"/>
      <c r="C6" s="41"/>
      <c r="D6" s="42" t="s">
        <v>267</v>
      </c>
      <c r="E6" s="43"/>
      <c r="F6" s="44"/>
      <c r="G6" s="40"/>
      <c r="H6" s="36"/>
    </row>
    <row r="7" spans="1:10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10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  <c r="I8" s="184" t="s">
        <v>125</v>
      </c>
    </row>
    <row r="9" spans="1:10" x14ac:dyDescent="0.2">
      <c r="A9" s="50" t="s">
        <v>268</v>
      </c>
      <c r="B9" s="51">
        <v>45911</v>
      </c>
      <c r="C9" s="52" t="s">
        <v>82</v>
      </c>
      <c r="D9" s="165">
        <v>422000</v>
      </c>
      <c r="E9" s="54">
        <f>D9</f>
        <v>422000</v>
      </c>
      <c r="F9" s="166"/>
      <c r="G9" s="55"/>
      <c r="H9" s="55">
        <f>E9</f>
        <v>422000</v>
      </c>
    </row>
    <row r="10" spans="1:10" x14ac:dyDescent="0.2">
      <c r="A10" s="50" t="s">
        <v>282</v>
      </c>
      <c r="B10" s="57">
        <v>45940</v>
      </c>
      <c r="C10" s="52" t="s">
        <v>283</v>
      </c>
      <c r="D10" s="53"/>
      <c r="E10" s="54">
        <f t="shared" ref="E10:E21" si="0">E9+D10</f>
        <v>422000</v>
      </c>
      <c r="F10" s="166">
        <v>3259.2</v>
      </c>
      <c r="G10" s="55">
        <f t="shared" ref="G10:G21" si="1">G9+F10</f>
        <v>3259.2</v>
      </c>
      <c r="H10" s="55">
        <f t="shared" ref="H10:H21" si="2">H9-F10+D10</f>
        <v>418740.8</v>
      </c>
      <c r="I10" s="167">
        <v>100.8</v>
      </c>
    </row>
    <row r="11" spans="1:10" x14ac:dyDescent="0.2">
      <c r="A11" s="50" t="s">
        <v>330</v>
      </c>
      <c r="B11" s="51">
        <v>46170</v>
      </c>
      <c r="C11" s="52" t="s">
        <v>331</v>
      </c>
      <c r="D11" s="165"/>
      <c r="E11" s="54">
        <f t="shared" si="0"/>
        <v>422000</v>
      </c>
      <c r="F11" s="166">
        <v>70131</v>
      </c>
      <c r="G11" s="55">
        <f t="shared" si="1"/>
        <v>73390.2</v>
      </c>
      <c r="H11" s="55">
        <f t="shared" si="2"/>
        <v>348609.8</v>
      </c>
      <c r="I11" s="216">
        <f>I10+2169</f>
        <v>2269.8000000000002</v>
      </c>
    </row>
    <row r="12" spans="1:10" x14ac:dyDescent="0.2">
      <c r="A12" s="50" t="s">
        <v>268</v>
      </c>
      <c r="B12" s="51">
        <v>46175</v>
      </c>
      <c r="C12" s="52" t="s">
        <v>106</v>
      </c>
      <c r="D12" s="165">
        <v>2128</v>
      </c>
      <c r="E12" s="54">
        <f t="shared" si="0"/>
        <v>424128</v>
      </c>
      <c r="F12" s="166"/>
      <c r="G12" s="55">
        <f t="shared" si="1"/>
        <v>73390.2</v>
      </c>
      <c r="H12" s="55">
        <f t="shared" si="2"/>
        <v>350737.8</v>
      </c>
      <c r="I12" s="216"/>
    </row>
    <row r="13" spans="1:10" x14ac:dyDescent="0.2">
      <c r="A13" s="50" t="s">
        <v>338</v>
      </c>
      <c r="B13" s="51">
        <v>46188</v>
      </c>
      <c r="C13" s="227" t="s">
        <v>339</v>
      </c>
      <c r="D13" s="54"/>
      <c r="E13" s="54">
        <f t="shared" si="0"/>
        <v>424128</v>
      </c>
      <c r="F13" s="166">
        <v>123981.74</v>
      </c>
      <c r="G13" s="55">
        <f t="shared" si="1"/>
        <v>197371.94</v>
      </c>
      <c r="H13" s="55">
        <f t="shared" si="2"/>
        <v>226756.06</v>
      </c>
      <c r="I13" s="167">
        <f>I11+3834.49</f>
        <v>6104.29</v>
      </c>
    </row>
    <row r="14" spans="1:10" x14ac:dyDescent="0.2">
      <c r="A14" s="50" t="s">
        <v>268</v>
      </c>
      <c r="B14" s="51">
        <v>46190</v>
      </c>
      <c r="C14" s="52" t="s">
        <v>340</v>
      </c>
      <c r="D14" s="165">
        <v>0</v>
      </c>
      <c r="E14" s="54">
        <f t="shared" si="0"/>
        <v>424128</v>
      </c>
      <c r="F14" s="58"/>
      <c r="G14" s="55">
        <f t="shared" si="1"/>
        <v>197371.94</v>
      </c>
      <c r="H14" s="55">
        <f t="shared" si="2"/>
        <v>226756.06</v>
      </c>
      <c r="I14" s="202"/>
    </row>
    <row r="15" spans="1:10" x14ac:dyDescent="0.2">
      <c r="A15" s="50" t="s">
        <v>268</v>
      </c>
      <c r="B15" s="51">
        <v>46197</v>
      </c>
      <c r="C15" s="52" t="s">
        <v>126</v>
      </c>
      <c r="D15" s="165">
        <v>6977.73</v>
      </c>
      <c r="E15" s="54">
        <f t="shared" si="0"/>
        <v>431105.73</v>
      </c>
      <c r="F15" s="58"/>
      <c r="G15" s="55">
        <f t="shared" si="1"/>
        <v>197371.94</v>
      </c>
      <c r="H15" s="55">
        <f t="shared" si="2"/>
        <v>233733.79</v>
      </c>
      <c r="I15" s="202"/>
    </row>
    <row r="16" spans="1:10" x14ac:dyDescent="0.2">
      <c r="A16" s="219" t="s">
        <v>343</v>
      </c>
      <c r="B16" s="220">
        <v>46210</v>
      </c>
      <c r="C16" s="258" t="s">
        <v>344</v>
      </c>
      <c r="D16" s="259"/>
      <c r="E16" s="259">
        <f t="shared" si="0"/>
        <v>431105.73</v>
      </c>
      <c r="F16" s="166">
        <v>88887.78</v>
      </c>
      <c r="G16" s="260">
        <f t="shared" si="1"/>
        <v>286259.71999999997</v>
      </c>
      <c r="H16" s="260">
        <f t="shared" si="2"/>
        <v>144846.01</v>
      </c>
      <c r="I16" s="262">
        <f>I13+2749.11</f>
        <v>8853.4</v>
      </c>
      <c r="J16" s="263" t="s">
        <v>352</v>
      </c>
    </row>
    <row r="17" spans="1:9" x14ac:dyDescent="0.2">
      <c r="A17" s="50" t="s">
        <v>355</v>
      </c>
      <c r="B17" s="51">
        <v>46223</v>
      </c>
      <c r="C17" s="52" t="s">
        <v>353</v>
      </c>
      <c r="D17" s="165">
        <v>0</v>
      </c>
      <c r="E17" s="54">
        <f t="shared" si="0"/>
        <v>431105.73</v>
      </c>
      <c r="F17" s="58"/>
      <c r="G17" s="55">
        <f t="shared" si="1"/>
        <v>286259.71999999997</v>
      </c>
      <c r="H17" s="55">
        <f t="shared" si="2"/>
        <v>144846.01</v>
      </c>
      <c r="I17" s="202"/>
    </row>
    <row r="18" spans="1:9" x14ac:dyDescent="0.2">
      <c r="A18" s="50"/>
      <c r="B18" s="51"/>
      <c r="C18" s="52"/>
      <c r="D18" s="54"/>
      <c r="E18" s="54">
        <f t="shared" si="0"/>
        <v>431105.73</v>
      </c>
      <c r="F18" s="58"/>
      <c r="G18" s="55">
        <f t="shared" si="1"/>
        <v>286259.71999999997</v>
      </c>
      <c r="H18" s="55">
        <f t="shared" si="2"/>
        <v>144846.01</v>
      </c>
      <c r="I18" s="202"/>
    </row>
    <row r="19" spans="1:9" x14ac:dyDescent="0.2">
      <c r="A19" s="50"/>
      <c r="B19" s="51"/>
      <c r="C19" s="52"/>
      <c r="D19" s="54"/>
      <c r="E19" s="54">
        <f t="shared" si="0"/>
        <v>431105.73</v>
      </c>
      <c r="F19" s="55"/>
      <c r="G19" s="55">
        <f t="shared" si="1"/>
        <v>286259.71999999997</v>
      </c>
      <c r="H19" s="55">
        <f t="shared" si="2"/>
        <v>144846.01</v>
      </c>
      <c r="I19" s="202"/>
    </row>
    <row r="20" spans="1:9" x14ac:dyDescent="0.2">
      <c r="A20" s="50"/>
      <c r="B20" s="51"/>
      <c r="C20" s="52"/>
      <c r="D20" s="54"/>
      <c r="E20" s="54">
        <f t="shared" si="0"/>
        <v>431105.73</v>
      </c>
      <c r="F20" s="55"/>
      <c r="G20" s="55">
        <f t="shared" si="1"/>
        <v>286259.71999999997</v>
      </c>
      <c r="H20" s="55">
        <f t="shared" si="2"/>
        <v>144846.01</v>
      </c>
      <c r="I20" s="202"/>
    </row>
    <row r="21" spans="1:9" x14ac:dyDescent="0.2">
      <c r="A21" s="50"/>
      <c r="B21" s="51"/>
      <c r="C21" s="59"/>
      <c r="D21" s="54"/>
      <c r="E21" s="54">
        <f t="shared" si="0"/>
        <v>431105.73</v>
      </c>
      <c r="F21" s="55"/>
      <c r="G21" s="55">
        <f t="shared" si="1"/>
        <v>286259.71999999997</v>
      </c>
      <c r="H21" s="55">
        <f t="shared" si="2"/>
        <v>144846.01</v>
      </c>
      <c r="I21" s="202"/>
    </row>
    <row r="22" spans="1:9" x14ac:dyDescent="0.2">
      <c r="A22" s="50"/>
      <c r="B22" s="52"/>
      <c r="C22" s="60"/>
      <c r="D22" s="55"/>
      <c r="E22" s="55"/>
      <c r="F22" s="55"/>
      <c r="G22" s="55"/>
      <c r="H22" s="55"/>
      <c r="I22" s="202"/>
    </row>
    <row r="23" spans="1:9" ht="13.5" thickBot="1" x14ac:dyDescent="0.25">
      <c r="A23" s="50"/>
      <c r="B23" s="61"/>
      <c r="C23" s="62" t="s">
        <v>28</v>
      </c>
      <c r="D23" s="63">
        <f>SUM(D9:D22)</f>
        <v>431105.73</v>
      </c>
      <c r="E23" s="63"/>
      <c r="F23" s="63">
        <f>SUM(F9:F22)</f>
        <v>286259.71999999997</v>
      </c>
      <c r="G23" s="63"/>
      <c r="H23" s="63">
        <f>D23-F23</f>
        <v>144846.01</v>
      </c>
      <c r="I23" s="202"/>
    </row>
    <row r="24" spans="1:9" ht="13.5" thickTop="1" x14ac:dyDescent="0.2">
      <c r="A24" s="50"/>
      <c r="B24" s="52"/>
      <c r="C24" s="60"/>
      <c r="D24" s="55"/>
      <c r="E24" s="55"/>
      <c r="F24" s="55"/>
      <c r="G24" s="55"/>
      <c r="H24" s="55"/>
      <c r="I24" s="202"/>
    </row>
    <row r="25" spans="1:9" x14ac:dyDescent="0.2">
      <c r="A25" s="50"/>
      <c r="B25" s="52"/>
      <c r="C25" s="60"/>
      <c r="D25" s="55"/>
      <c r="E25" s="55"/>
      <c r="F25" s="55"/>
      <c r="G25" s="55"/>
      <c r="H25" s="55"/>
    </row>
    <row r="26" spans="1:9" x14ac:dyDescent="0.2">
      <c r="A26" s="50"/>
      <c r="B26" s="52"/>
      <c r="C26" s="60"/>
      <c r="D26" s="55"/>
      <c r="E26" s="55"/>
      <c r="F26" s="55"/>
      <c r="G26" s="55"/>
      <c r="H26" s="55"/>
    </row>
    <row r="27" spans="1:9" x14ac:dyDescent="0.2">
      <c r="A27" s="50"/>
      <c r="B27" s="52"/>
      <c r="C27" s="60"/>
      <c r="D27" s="55"/>
      <c r="E27" s="55"/>
      <c r="F27" s="55"/>
      <c r="G27" s="55"/>
      <c r="H27" s="55"/>
    </row>
    <row r="28" spans="1:9" x14ac:dyDescent="0.2">
      <c r="A28" s="50"/>
      <c r="B28" s="52"/>
      <c r="C28" s="60"/>
      <c r="D28" s="55"/>
      <c r="E28" s="55"/>
      <c r="F28" s="55"/>
      <c r="G28" s="55"/>
      <c r="H28" s="55"/>
    </row>
    <row r="29" spans="1:9" x14ac:dyDescent="0.2">
      <c r="A29" s="50"/>
      <c r="B29" s="52"/>
      <c r="C29" s="60"/>
      <c r="D29" s="55"/>
      <c r="E29" s="55"/>
      <c r="F29" s="55"/>
      <c r="G29" s="55"/>
      <c r="H29" s="55"/>
    </row>
    <row r="30" spans="1:9" x14ac:dyDescent="0.2">
      <c r="A30" s="50"/>
      <c r="B30" s="52"/>
      <c r="C30" s="60"/>
      <c r="D30" s="55"/>
      <c r="E30" s="55"/>
      <c r="F30" s="55"/>
      <c r="G30" s="55"/>
      <c r="H30" s="55"/>
    </row>
    <row r="31" spans="1:9" x14ac:dyDescent="0.2">
      <c r="A31" s="50"/>
      <c r="B31" s="52"/>
      <c r="C31" s="60"/>
      <c r="D31" s="55"/>
      <c r="E31" s="55"/>
      <c r="F31" s="55"/>
      <c r="G31" s="55"/>
      <c r="H31" s="55"/>
    </row>
    <row r="32" spans="1:9" x14ac:dyDescent="0.2">
      <c r="A32" s="50"/>
      <c r="B32" s="52"/>
      <c r="C32" s="79"/>
      <c r="D32" s="208"/>
      <c r="E32" s="55"/>
      <c r="F32" s="208"/>
      <c r="G32" s="55"/>
      <c r="H32" s="208"/>
    </row>
    <row r="33" spans="1:8" x14ac:dyDescent="0.2">
      <c r="A33" s="50"/>
      <c r="B33" s="52"/>
      <c r="C33" s="60"/>
      <c r="D33" s="58"/>
      <c r="E33" s="55"/>
      <c r="F33" s="58"/>
      <c r="G33" s="55"/>
      <c r="H33" s="58"/>
    </row>
    <row r="34" spans="1:8" x14ac:dyDescent="0.2">
      <c r="A34" s="50"/>
      <c r="B34" s="52"/>
      <c r="C34" s="60"/>
      <c r="D34" s="55"/>
      <c r="E34" s="55"/>
      <c r="F34" s="55"/>
      <c r="G34" s="55"/>
      <c r="H34" s="55"/>
    </row>
    <row r="35" spans="1:8" x14ac:dyDescent="0.2">
      <c r="A35" s="50"/>
      <c r="B35" s="52"/>
      <c r="C35" s="60"/>
      <c r="D35" s="55"/>
      <c r="E35" s="55"/>
      <c r="F35" s="55"/>
      <c r="G35" s="55"/>
      <c r="H35" s="55"/>
    </row>
    <row r="36" spans="1:8" x14ac:dyDescent="0.2">
      <c r="A36" s="50"/>
      <c r="B36" s="52"/>
      <c r="C36" s="79"/>
      <c r="D36" s="208"/>
      <c r="E36" s="55"/>
      <c r="F36" s="208"/>
      <c r="G36" s="55"/>
      <c r="H36" s="208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79"/>
      <c r="D38" s="208"/>
      <c r="E38" s="50"/>
      <c r="F38" s="208"/>
      <c r="G38" s="64"/>
      <c r="H38" s="208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A42" s="50"/>
      <c r="B42" s="52"/>
      <c r="C42" s="60"/>
      <c r="D42" s="39"/>
      <c r="E42" s="50"/>
      <c r="F42" s="64"/>
      <c r="G42" s="64"/>
      <c r="H42" s="39"/>
    </row>
    <row r="43" spans="1:8" x14ac:dyDescent="0.2">
      <c r="A43" s="50"/>
      <c r="B43" s="52"/>
      <c r="C43" s="60"/>
      <c r="D43" s="39"/>
      <c r="E43" s="50"/>
      <c r="F43" s="64"/>
      <c r="G43" s="64"/>
      <c r="H43" s="39"/>
    </row>
    <row r="44" spans="1:8" x14ac:dyDescent="0.2">
      <c r="C44" s="67" t="s">
        <v>5</v>
      </c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1:9" x14ac:dyDescent="0.2">
      <c r="E49" s="65"/>
    </row>
    <row r="50" spans="1:9" s="68" customFormat="1" x14ac:dyDescent="0.2">
      <c r="A50" s="65"/>
      <c r="B50" s="66"/>
      <c r="C50" s="67"/>
      <c r="D50" s="56"/>
      <c r="E50" s="65"/>
      <c r="H50" s="56"/>
      <c r="I50" s="56"/>
    </row>
    <row r="51" spans="1:9" s="68" customFormat="1" x14ac:dyDescent="0.2">
      <c r="A51" s="65"/>
      <c r="B51" s="66"/>
      <c r="C51" s="67"/>
      <c r="D51" s="56"/>
      <c r="E51" s="65"/>
      <c r="H51" s="56"/>
      <c r="I51" s="56"/>
    </row>
    <row r="52" spans="1:9" s="68" customFormat="1" x14ac:dyDescent="0.2">
      <c r="A52" s="65"/>
      <c r="B52" s="66"/>
      <c r="C52" s="67"/>
      <c r="D52" s="56"/>
      <c r="E52" s="65"/>
      <c r="H52" s="56"/>
      <c r="I52" s="56"/>
    </row>
    <row r="53" spans="1:9" s="68" customFormat="1" x14ac:dyDescent="0.2">
      <c r="A53" s="65"/>
      <c r="B53" s="66"/>
      <c r="C53" s="67"/>
      <c r="D53" s="56"/>
      <c r="E53" s="65"/>
      <c r="H53" s="56"/>
      <c r="I53" s="56"/>
    </row>
    <row r="54" spans="1:9" s="68" customFormat="1" x14ac:dyDescent="0.2">
      <c r="A54" s="65"/>
      <c r="B54" s="66"/>
      <c r="C54" s="67"/>
      <c r="D54" s="56"/>
      <c r="E54" s="65"/>
      <c r="H54" s="56"/>
      <c r="I54" s="56"/>
    </row>
    <row r="55" spans="1:9" s="68" customFormat="1" x14ac:dyDescent="0.2">
      <c r="A55" s="65"/>
      <c r="B55" s="66"/>
      <c r="C55" s="67"/>
      <c r="D55" s="56"/>
      <c r="E55" s="65"/>
      <c r="H55" s="56"/>
      <c r="I55" s="56"/>
    </row>
    <row r="56" spans="1:9" s="68" customFormat="1" x14ac:dyDescent="0.2">
      <c r="A56" s="65"/>
      <c r="B56" s="66"/>
      <c r="C56" s="67"/>
      <c r="D56" s="56"/>
      <c r="E56" s="65"/>
      <c r="H56" s="56"/>
      <c r="I56" s="56"/>
    </row>
    <row r="57" spans="1:9" s="68" customFormat="1" x14ac:dyDescent="0.2">
      <c r="A57" s="65"/>
      <c r="B57" s="66"/>
      <c r="C57" s="67"/>
      <c r="D57" s="56"/>
      <c r="E57" s="65"/>
      <c r="H57" s="56"/>
      <c r="I57" s="56"/>
    </row>
    <row r="58" spans="1:9" s="68" customFormat="1" x14ac:dyDescent="0.2">
      <c r="A58" s="65"/>
      <c r="B58" s="66"/>
      <c r="C58" s="67"/>
      <c r="D58" s="56"/>
      <c r="E58" s="65"/>
      <c r="H58" s="56"/>
      <c r="I58" s="56"/>
    </row>
    <row r="59" spans="1:9" s="68" customFormat="1" x14ac:dyDescent="0.2">
      <c r="A59" s="65"/>
      <c r="B59" s="66"/>
      <c r="C59" s="67"/>
      <c r="D59" s="56"/>
      <c r="E59" s="65"/>
      <c r="H59" s="56"/>
      <c r="I59" s="56"/>
    </row>
    <row r="60" spans="1:9" s="68" customFormat="1" x14ac:dyDescent="0.2">
      <c r="A60" s="65"/>
      <c r="B60" s="66"/>
      <c r="C60" s="67"/>
      <c r="D60" s="56"/>
      <c r="E60" s="65"/>
      <c r="H60" s="56"/>
      <c r="I60" s="56"/>
    </row>
    <row r="61" spans="1:9" s="68" customFormat="1" x14ac:dyDescent="0.2">
      <c r="A61" s="65"/>
      <c r="B61" s="66"/>
      <c r="C61" s="67"/>
      <c r="D61" s="56"/>
      <c r="E61" s="65"/>
      <c r="H61" s="56"/>
      <c r="I61" s="56"/>
    </row>
    <row r="62" spans="1:9" s="68" customFormat="1" x14ac:dyDescent="0.2">
      <c r="A62" s="65"/>
      <c r="B62" s="66"/>
      <c r="C62" s="67"/>
      <c r="D62" s="56"/>
      <c r="E62" s="65"/>
      <c r="H62" s="56"/>
      <c r="I62" s="56"/>
    </row>
    <row r="63" spans="1:9" s="68" customFormat="1" x14ac:dyDescent="0.2">
      <c r="A63" s="65"/>
      <c r="B63" s="66"/>
      <c r="C63" s="67"/>
      <c r="D63" s="56"/>
      <c r="E63" s="65"/>
      <c r="H63" s="56"/>
      <c r="I63" s="56"/>
    </row>
    <row r="64" spans="1:9" s="68" customFormat="1" x14ac:dyDescent="0.2">
      <c r="A64" s="65"/>
      <c r="B64" s="66"/>
      <c r="C64" s="67"/>
      <c r="D64" s="56"/>
      <c r="E64" s="65"/>
      <c r="H64" s="56"/>
      <c r="I64" s="56"/>
    </row>
    <row r="65" spans="1:9" s="68" customFormat="1" x14ac:dyDescent="0.2">
      <c r="A65" s="65"/>
      <c r="B65" s="66"/>
      <c r="C65" s="67"/>
      <c r="D65" s="56"/>
      <c r="E65" s="65"/>
      <c r="H65" s="56"/>
      <c r="I65" s="56"/>
    </row>
    <row r="66" spans="1:9" s="68" customFormat="1" x14ac:dyDescent="0.2">
      <c r="A66" s="65"/>
      <c r="B66" s="66"/>
      <c r="C66" s="67"/>
      <c r="D66" s="56"/>
      <c r="E66" s="65"/>
      <c r="H66" s="56"/>
      <c r="I66" s="56"/>
    </row>
    <row r="67" spans="1:9" s="68" customFormat="1" x14ac:dyDescent="0.2">
      <c r="A67" s="65"/>
      <c r="B67" s="66"/>
      <c r="C67" s="67"/>
      <c r="D67" s="56"/>
      <c r="E67" s="65"/>
      <c r="H67" s="56"/>
      <c r="I67" s="56"/>
    </row>
    <row r="68" spans="1:9" s="68" customFormat="1" x14ac:dyDescent="0.2">
      <c r="A68" s="65"/>
      <c r="B68" s="66"/>
      <c r="C68" s="67"/>
      <c r="D68" s="56"/>
      <c r="E68" s="65"/>
      <c r="H68" s="56"/>
      <c r="I68" s="56"/>
    </row>
    <row r="69" spans="1:9" s="68" customFormat="1" x14ac:dyDescent="0.2">
      <c r="A69" s="65"/>
      <c r="B69" s="66"/>
      <c r="C69" s="67"/>
      <c r="D69" s="56"/>
      <c r="E69" s="65"/>
      <c r="H69" s="56"/>
      <c r="I69" s="56"/>
    </row>
    <row r="70" spans="1:9" s="68" customFormat="1" x14ac:dyDescent="0.2">
      <c r="A70" s="65"/>
      <c r="B70" s="66"/>
      <c r="C70" s="67"/>
      <c r="D70" s="56"/>
      <c r="E70" s="65"/>
      <c r="H70" s="56"/>
      <c r="I70" s="56"/>
    </row>
    <row r="71" spans="1:9" s="68" customFormat="1" x14ac:dyDescent="0.2">
      <c r="A71" s="65"/>
      <c r="B71" s="66"/>
      <c r="C71" s="67"/>
      <c r="D71" s="56"/>
      <c r="E71" s="65"/>
      <c r="H71" s="56"/>
      <c r="I71" s="56"/>
    </row>
    <row r="72" spans="1:9" s="68" customFormat="1" x14ac:dyDescent="0.2">
      <c r="A72" s="65"/>
      <c r="B72" s="66"/>
      <c r="C72" s="67"/>
      <c r="D72" s="56"/>
      <c r="E72" s="65"/>
      <c r="H72" s="56"/>
      <c r="I72" s="56"/>
    </row>
    <row r="73" spans="1:9" s="68" customFormat="1" x14ac:dyDescent="0.2">
      <c r="A73" s="65"/>
      <c r="B73" s="66"/>
      <c r="C73" s="67"/>
      <c r="D73" s="56"/>
      <c r="E73" s="65"/>
      <c r="H73" s="56"/>
      <c r="I73" s="56"/>
    </row>
    <row r="74" spans="1:9" s="68" customFormat="1" x14ac:dyDescent="0.2">
      <c r="A74" s="65"/>
      <c r="B74" s="66"/>
      <c r="C74" s="67"/>
      <c r="D74" s="56"/>
      <c r="E74" s="65"/>
      <c r="H74" s="56"/>
      <c r="I74" s="56"/>
    </row>
    <row r="75" spans="1:9" s="68" customFormat="1" x14ac:dyDescent="0.2">
      <c r="A75" s="65"/>
      <c r="B75" s="66"/>
      <c r="C75" s="67"/>
      <c r="D75" s="56"/>
      <c r="E75" s="65"/>
      <c r="H75" s="56"/>
      <c r="I75" s="56"/>
    </row>
    <row r="76" spans="1:9" s="68" customFormat="1" x14ac:dyDescent="0.2">
      <c r="A76" s="65"/>
      <c r="B76" s="66"/>
      <c r="C76" s="67"/>
      <c r="D76" s="56"/>
      <c r="E76" s="65"/>
      <c r="H76" s="56"/>
      <c r="I76" s="56"/>
    </row>
    <row r="77" spans="1:9" s="68" customFormat="1" x14ac:dyDescent="0.2">
      <c r="A77" s="65"/>
      <c r="B77" s="66"/>
      <c r="C77" s="67"/>
      <c r="D77" s="56"/>
      <c r="E77" s="65"/>
      <c r="H77" s="56"/>
      <c r="I77" s="56"/>
    </row>
    <row r="78" spans="1:9" s="68" customFormat="1" x14ac:dyDescent="0.2">
      <c r="A78" s="65"/>
      <c r="B78" s="66"/>
      <c r="C78" s="67"/>
      <c r="D78" s="56"/>
      <c r="E78" s="65"/>
      <c r="H78" s="56"/>
      <c r="I78" s="56"/>
    </row>
    <row r="79" spans="1:9" s="68" customFormat="1" x14ac:dyDescent="0.2">
      <c r="A79" s="65"/>
      <c r="B79" s="66"/>
      <c r="C79" s="67"/>
      <c r="D79" s="56"/>
      <c r="E79" s="65"/>
      <c r="H79" s="56"/>
      <c r="I79" s="56"/>
    </row>
    <row r="80" spans="1:9" s="68" customFormat="1" x14ac:dyDescent="0.2">
      <c r="A80" s="65"/>
      <c r="B80" s="66"/>
      <c r="C80" s="67"/>
      <c r="D80" s="56"/>
      <c r="E80" s="65"/>
      <c r="H80" s="56"/>
      <c r="I80" s="56"/>
    </row>
    <row r="81" spans="1:9" s="68" customFormat="1" x14ac:dyDescent="0.2">
      <c r="A81" s="65"/>
      <c r="B81" s="66"/>
      <c r="C81" s="67"/>
      <c r="D81" s="56"/>
      <c r="E81" s="65"/>
      <c r="H81" s="56"/>
      <c r="I81" s="56"/>
    </row>
    <row r="82" spans="1:9" s="68" customFormat="1" x14ac:dyDescent="0.2">
      <c r="A82" s="65"/>
      <c r="B82" s="66"/>
      <c r="C82" s="67"/>
      <c r="D82" s="56"/>
      <c r="E82" s="65"/>
      <c r="H82" s="56"/>
      <c r="I82" s="56"/>
    </row>
    <row r="83" spans="1:9" s="68" customFormat="1" x14ac:dyDescent="0.2">
      <c r="A83" s="65"/>
      <c r="B83" s="66"/>
      <c r="C83" s="67"/>
      <c r="D83" s="56"/>
      <c r="E83" s="65"/>
      <c r="H83" s="56"/>
      <c r="I83" s="56"/>
    </row>
    <row r="84" spans="1:9" s="68" customFormat="1" x14ac:dyDescent="0.2">
      <c r="A84" s="65"/>
      <c r="B84" s="66"/>
      <c r="C84" s="67"/>
      <c r="D84" s="56"/>
      <c r="E84" s="65"/>
      <c r="H84" s="56"/>
      <c r="I84" s="56"/>
    </row>
    <row r="85" spans="1:9" s="68" customFormat="1" x14ac:dyDescent="0.2">
      <c r="A85" s="65"/>
      <c r="B85" s="66"/>
      <c r="C85" s="67"/>
      <c r="D85" s="56"/>
      <c r="E85" s="65"/>
      <c r="H85" s="56"/>
      <c r="I85" s="56"/>
    </row>
    <row r="86" spans="1:9" s="68" customFormat="1" x14ac:dyDescent="0.2">
      <c r="A86" s="65"/>
      <c r="B86" s="66"/>
      <c r="C86" s="67"/>
      <c r="D86" s="56"/>
      <c r="E86" s="65"/>
      <c r="H86" s="56"/>
      <c r="I86" s="56"/>
    </row>
    <row r="87" spans="1:9" s="68" customFormat="1" x14ac:dyDescent="0.2">
      <c r="A87" s="65"/>
      <c r="B87" s="66"/>
      <c r="C87" s="67"/>
      <c r="D87" s="56"/>
      <c r="E87" s="65"/>
      <c r="H87" s="56"/>
      <c r="I87" s="56"/>
    </row>
    <row r="88" spans="1:9" s="68" customFormat="1" x14ac:dyDescent="0.2">
      <c r="A88" s="65"/>
      <c r="B88" s="66"/>
      <c r="C88" s="67"/>
      <c r="D88" s="56"/>
      <c r="E88" s="65"/>
      <c r="H88" s="56"/>
      <c r="I88" s="56"/>
    </row>
    <row r="89" spans="1:9" s="68" customFormat="1" x14ac:dyDescent="0.2">
      <c r="A89" s="65"/>
      <c r="B89" s="66"/>
      <c r="C89" s="67"/>
      <c r="D89" s="56"/>
      <c r="E89" s="65"/>
      <c r="H89" s="56"/>
      <c r="I89" s="56"/>
    </row>
    <row r="90" spans="1:9" s="68" customFormat="1" x14ac:dyDescent="0.2">
      <c r="A90" s="65"/>
      <c r="B90" s="66"/>
      <c r="C90" s="67"/>
      <c r="D90" s="56"/>
      <c r="E90" s="65"/>
      <c r="H90" s="56"/>
      <c r="I90" s="56"/>
    </row>
    <row r="91" spans="1:9" s="68" customFormat="1" x14ac:dyDescent="0.2">
      <c r="A91" s="65"/>
      <c r="B91" s="66"/>
      <c r="C91" s="67"/>
      <c r="D91" s="56"/>
      <c r="E91" s="65"/>
      <c r="H91" s="56"/>
      <c r="I91" s="56"/>
    </row>
    <row r="92" spans="1:9" s="68" customFormat="1" x14ac:dyDescent="0.2">
      <c r="A92" s="65"/>
      <c r="B92" s="66"/>
      <c r="C92" s="67"/>
      <c r="D92" s="56"/>
      <c r="E92" s="65"/>
      <c r="H92" s="56"/>
      <c r="I92" s="56"/>
    </row>
    <row r="93" spans="1:9" s="68" customFormat="1" x14ac:dyDescent="0.2">
      <c r="A93" s="65"/>
      <c r="B93" s="66"/>
      <c r="C93" s="67"/>
      <c r="D93" s="56"/>
      <c r="E93" s="65"/>
      <c r="H93" s="56"/>
      <c r="I93" s="56"/>
    </row>
    <row r="94" spans="1:9" s="68" customFormat="1" x14ac:dyDescent="0.2">
      <c r="A94" s="65"/>
      <c r="B94" s="66"/>
      <c r="C94" s="67"/>
      <c r="D94" s="56"/>
      <c r="E94" s="65"/>
      <c r="H94" s="56"/>
      <c r="I94" s="56"/>
    </row>
    <row r="95" spans="1:9" s="68" customFormat="1" x14ac:dyDescent="0.2">
      <c r="A95" s="65"/>
      <c r="B95" s="66"/>
      <c r="C95" s="67"/>
      <c r="D95" s="56"/>
      <c r="E95" s="65"/>
      <c r="H95" s="56"/>
      <c r="I95" s="56"/>
    </row>
    <row r="96" spans="1:9" s="68" customFormat="1" x14ac:dyDescent="0.2">
      <c r="A96" s="65"/>
      <c r="B96" s="66"/>
      <c r="C96" s="67"/>
      <c r="D96" s="56"/>
      <c r="E96" s="65"/>
      <c r="H96" s="56"/>
      <c r="I96" s="56"/>
    </row>
    <row r="97" spans="1:9" s="68" customFormat="1" x14ac:dyDescent="0.2">
      <c r="A97" s="65"/>
      <c r="B97" s="66"/>
      <c r="C97" s="67"/>
      <c r="D97" s="56"/>
      <c r="E97" s="65"/>
      <c r="H97" s="56"/>
      <c r="I97" s="56"/>
    </row>
    <row r="98" spans="1:9" s="68" customFormat="1" x14ac:dyDescent="0.2">
      <c r="A98" s="65"/>
      <c r="B98" s="66"/>
      <c r="C98" s="67"/>
      <c r="D98" s="56"/>
      <c r="E98" s="65"/>
      <c r="H98" s="56"/>
      <c r="I98" s="56"/>
    </row>
    <row r="99" spans="1:9" s="68" customFormat="1" x14ac:dyDescent="0.2">
      <c r="A99" s="65"/>
      <c r="B99" s="66"/>
      <c r="C99" s="67"/>
      <c r="D99" s="56"/>
      <c r="E99" s="65"/>
      <c r="H99" s="56"/>
      <c r="I99" s="56"/>
    </row>
    <row r="100" spans="1:9" s="68" customFormat="1" x14ac:dyDescent="0.2">
      <c r="A100" s="65"/>
      <c r="B100" s="66"/>
      <c r="C100" s="67"/>
      <c r="D100" s="56"/>
      <c r="E100" s="65"/>
      <c r="H100" s="56"/>
      <c r="I100" s="56"/>
    </row>
    <row r="101" spans="1:9" s="68" customFormat="1" x14ac:dyDescent="0.2">
      <c r="A101" s="65"/>
      <c r="B101" s="66"/>
      <c r="C101" s="67"/>
      <c r="D101" s="56"/>
      <c r="E101" s="65"/>
      <c r="H101" s="56"/>
      <c r="I101" s="56"/>
    </row>
    <row r="102" spans="1:9" s="68" customFormat="1" x14ac:dyDescent="0.2">
      <c r="A102" s="65"/>
      <c r="B102" s="66"/>
      <c r="C102" s="67"/>
      <c r="D102" s="56"/>
      <c r="E102" s="65"/>
      <c r="H102" s="56"/>
      <c r="I102" s="56"/>
    </row>
    <row r="103" spans="1:9" s="68" customFormat="1" x14ac:dyDescent="0.2">
      <c r="A103" s="65"/>
      <c r="B103" s="66"/>
      <c r="C103" s="67"/>
      <c r="D103" s="56"/>
      <c r="E103" s="65"/>
      <c r="H103" s="56"/>
      <c r="I103" s="56"/>
    </row>
    <row r="104" spans="1:9" s="68" customFormat="1" x14ac:dyDescent="0.2">
      <c r="A104" s="65"/>
      <c r="B104" s="66"/>
      <c r="C104" s="67"/>
      <c r="D104" s="56"/>
      <c r="E104" s="65"/>
      <c r="H104" s="56"/>
      <c r="I104" s="56"/>
    </row>
    <row r="105" spans="1:9" s="68" customFormat="1" x14ac:dyDescent="0.2">
      <c r="A105" s="65"/>
      <c r="B105" s="66"/>
      <c r="C105" s="67"/>
      <c r="D105" s="56"/>
      <c r="E105" s="65"/>
      <c r="H105" s="56"/>
      <c r="I105" s="56"/>
    </row>
    <row r="106" spans="1:9" s="68" customFormat="1" x14ac:dyDescent="0.2">
      <c r="A106" s="65"/>
      <c r="B106" s="66"/>
      <c r="C106" s="67"/>
      <c r="D106" s="56"/>
      <c r="E106" s="65"/>
      <c r="H106" s="56"/>
      <c r="I106" s="56"/>
    </row>
    <row r="107" spans="1:9" s="68" customFormat="1" x14ac:dyDescent="0.2">
      <c r="A107" s="65"/>
      <c r="B107" s="66"/>
      <c r="C107" s="67"/>
      <c r="D107" s="56"/>
      <c r="E107" s="65"/>
      <c r="H107" s="56"/>
      <c r="I107" s="56"/>
    </row>
    <row r="108" spans="1:9" s="68" customFormat="1" x14ac:dyDescent="0.2">
      <c r="A108" s="65"/>
      <c r="B108" s="66"/>
      <c r="C108" s="67"/>
      <c r="D108" s="56"/>
      <c r="E108" s="65"/>
      <c r="H108" s="56"/>
      <c r="I108" s="56"/>
    </row>
    <row r="109" spans="1:9" s="68" customFormat="1" x14ac:dyDescent="0.2">
      <c r="A109" s="65"/>
      <c r="B109" s="66"/>
      <c r="C109" s="67"/>
      <c r="D109" s="56"/>
      <c r="E109" s="65"/>
      <c r="H109" s="56"/>
      <c r="I109" s="56"/>
    </row>
    <row r="110" spans="1:9" s="68" customFormat="1" x14ac:dyDescent="0.2">
      <c r="A110" s="65"/>
      <c r="B110" s="66"/>
      <c r="C110" s="67"/>
      <c r="D110" s="56"/>
      <c r="E110" s="65"/>
      <c r="H110" s="56"/>
      <c r="I110" s="56"/>
    </row>
    <row r="111" spans="1:9" s="68" customFormat="1" x14ac:dyDescent="0.2">
      <c r="A111" s="65"/>
      <c r="B111" s="66"/>
      <c r="C111" s="67"/>
      <c r="D111" s="56"/>
      <c r="E111" s="65"/>
      <c r="H111" s="56"/>
      <c r="I111" s="56"/>
    </row>
    <row r="112" spans="1:9" s="68" customFormat="1" x14ac:dyDescent="0.2">
      <c r="A112" s="65"/>
      <c r="B112" s="66"/>
      <c r="C112" s="67"/>
      <c r="D112" s="56"/>
      <c r="E112" s="65"/>
      <c r="H112" s="56"/>
      <c r="I112" s="56"/>
    </row>
    <row r="113" spans="1:9" s="68" customFormat="1" x14ac:dyDescent="0.2">
      <c r="A113" s="65"/>
      <c r="B113" s="66"/>
      <c r="C113" s="67"/>
      <c r="D113" s="56"/>
      <c r="E113" s="65"/>
      <c r="H113" s="56"/>
      <c r="I113" s="56"/>
    </row>
    <row r="114" spans="1:9" s="68" customFormat="1" x14ac:dyDescent="0.2">
      <c r="A114" s="65"/>
      <c r="B114" s="66"/>
      <c r="C114" s="67"/>
      <c r="D114" s="56"/>
      <c r="E114" s="65"/>
      <c r="H114" s="56"/>
      <c r="I114" s="56"/>
    </row>
    <row r="115" spans="1:9" s="68" customFormat="1" x14ac:dyDescent="0.2">
      <c r="A115" s="65"/>
      <c r="B115" s="66"/>
      <c r="C115" s="67"/>
      <c r="D115" s="56"/>
      <c r="E115" s="65"/>
      <c r="H115" s="56"/>
      <c r="I115" s="56"/>
    </row>
    <row r="116" spans="1:9" s="68" customFormat="1" x14ac:dyDescent="0.2">
      <c r="A116" s="65"/>
      <c r="B116" s="66"/>
      <c r="C116" s="67"/>
      <c r="D116" s="56"/>
      <c r="E116" s="65"/>
      <c r="H116" s="56"/>
      <c r="I116" s="56"/>
    </row>
    <row r="117" spans="1:9" s="68" customFormat="1" x14ac:dyDescent="0.2">
      <c r="A117" s="65"/>
      <c r="B117" s="66"/>
      <c r="C117" s="67"/>
      <c r="D117" s="56"/>
      <c r="E117" s="65"/>
      <c r="H117" s="56"/>
      <c r="I117" s="56"/>
    </row>
    <row r="118" spans="1:9" s="68" customFormat="1" x14ac:dyDescent="0.2">
      <c r="A118" s="65"/>
      <c r="B118" s="66"/>
      <c r="C118" s="67"/>
      <c r="D118" s="56"/>
      <c r="E118" s="65"/>
      <c r="H118" s="56"/>
      <c r="I118" s="56"/>
    </row>
    <row r="119" spans="1:9" s="68" customFormat="1" x14ac:dyDescent="0.2">
      <c r="A119" s="65"/>
      <c r="B119" s="66"/>
      <c r="C119" s="67"/>
      <c r="D119" s="56"/>
      <c r="E119" s="65"/>
      <c r="H119" s="56"/>
      <c r="I119" s="56"/>
    </row>
    <row r="120" spans="1:9" s="68" customFormat="1" x14ac:dyDescent="0.2">
      <c r="A120" s="65"/>
      <c r="B120" s="66"/>
      <c r="C120" s="67"/>
      <c r="D120" s="56"/>
      <c r="E120" s="65"/>
      <c r="H120" s="56"/>
      <c r="I120" s="56"/>
    </row>
    <row r="121" spans="1:9" s="68" customFormat="1" x14ac:dyDescent="0.2">
      <c r="A121" s="65"/>
      <c r="B121" s="66"/>
      <c r="C121" s="67"/>
      <c r="D121" s="56"/>
      <c r="E121" s="65"/>
      <c r="H121" s="56"/>
      <c r="I121" s="56"/>
    </row>
    <row r="122" spans="1:9" s="68" customFormat="1" x14ac:dyDescent="0.2">
      <c r="A122" s="65"/>
      <c r="B122" s="66"/>
      <c r="C122" s="67"/>
      <c r="D122" s="56"/>
      <c r="E122" s="65"/>
      <c r="H122" s="56"/>
      <c r="I122" s="56"/>
    </row>
    <row r="123" spans="1:9" s="68" customFormat="1" x14ac:dyDescent="0.2">
      <c r="A123" s="65"/>
      <c r="B123" s="66"/>
      <c r="C123" s="67"/>
      <c r="D123" s="56"/>
      <c r="E123" s="65"/>
      <c r="H123" s="56"/>
      <c r="I123" s="56"/>
    </row>
    <row r="124" spans="1:9" s="68" customFormat="1" x14ac:dyDescent="0.2">
      <c r="A124" s="65"/>
      <c r="B124" s="66"/>
      <c r="C124" s="67"/>
      <c r="D124" s="56"/>
      <c r="E124" s="65"/>
      <c r="H124" s="56"/>
      <c r="I124" s="56"/>
    </row>
    <row r="125" spans="1:9" s="68" customFormat="1" x14ac:dyDescent="0.2">
      <c r="A125" s="65"/>
      <c r="B125" s="66"/>
      <c r="C125" s="67"/>
      <c r="D125" s="56"/>
      <c r="E125" s="65"/>
      <c r="H125" s="56"/>
      <c r="I125" s="56"/>
    </row>
    <row r="126" spans="1:9" s="68" customFormat="1" x14ac:dyDescent="0.2">
      <c r="A126" s="65"/>
      <c r="B126" s="66"/>
      <c r="C126" s="67"/>
      <c r="D126" s="56"/>
      <c r="E126" s="65"/>
      <c r="H126" s="56"/>
      <c r="I126" s="56"/>
    </row>
    <row r="127" spans="1:9" s="68" customFormat="1" x14ac:dyDescent="0.2">
      <c r="A127" s="65"/>
      <c r="B127" s="66"/>
      <c r="C127" s="67"/>
      <c r="D127" s="56"/>
      <c r="E127" s="65"/>
      <c r="H127" s="56"/>
      <c r="I127" s="56"/>
    </row>
    <row r="128" spans="1:9" s="68" customFormat="1" x14ac:dyDescent="0.2">
      <c r="A128" s="65"/>
      <c r="B128" s="66"/>
      <c r="C128" s="67"/>
      <c r="D128" s="56"/>
      <c r="E128" s="65"/>
      <c r="H128" s="56"/>
      <c r="I128" s="56"/>
    </row>
    <row r="129" spans="1:9" s="68" customFormat="1" x14ac:dyDescent="0.2">
      <c r="A129" s="65"/>
      <c r="B129" s="66"/>
      <c r="C129" s="67"/>
      <c r="D129" s="56"/>
      <c r="E129" s="65"/>
      <c r="H129" s="56"/>
      <c r="I129" s="56"/>
    </row>
    <row r="130" spans="1:9" s="68" customFormat="1" x14ac:dyDescent="0.2">
      <c r="A130" s="65"/>
      <c r="B130" s="66"/>
      <c r="C130" s="67"/>
      <c r="D130" s="56"/>
      <c r="E130" s="65"/>
      <c r="H130" s="56"/>
      <c r="I130" s="56"/>
    </row>
    <row r="131" spans="1:9" s="68" customFormat="1" x14ac:dyDescent="0.2">
      <c r="A131" s="65"/>
      <c r="B131" s="66"/>
      <c r="C131" s="67"/>
      <c r="D131" s="56"/>
      <c r="E131" s="65"/>
      <c r="H131" s="56"/>
      <c r="I131" s="56"/>
    </row>
    <row r="132" spans="1:9" s="68" customFormat="1" x14ac:dyDescent="0.2">
      <c r="A132" s="65"/>
      <c r="B132" s="66"/>
      <c r="C132" s="67"/>
      <c r="D132" s="56"/>
      <c r="E132" s="65"/>
      <c r="H132" s="56"/>
      <c r="I132" s="56"/>
    </row>
    <row r="133" spans="1:9" s="68" customFormat="1" x14ac:dyDescent="0.2">
      <c r="A133" s="65"/>
      <c r="B133" s="66"/>
      <c r="C133" s="67"/>
      <c r="D133" s="56"/>
      <c r="E133" s="65"/>
      <c r="H133" s="56"/>
      <c r="I133" s="56"/>
    </row>
    <row r="134" spans="1:9" s="68" customFormat="1" x14ac:dyDescent="0.2">
      <c r="A134" s="65"/>
      <c r="B134" s="66"/>
      <c r="C134" s="67"/>
      <c r="D134" s="56"/>
      <c r="E134" s="65"/>
      <c r="H134" s="56"/>
      <c r="I134" s="56"/>
    </row>
    <row r="135" spans="1:9" s="68" customFormat="1" x14ac:dyDescent="0.2">
      <c r="A135" s="65"/>
      <c r="B135" s="66"/>
      <c r="C135" s="67"/>
      <c r="D135" s="56"/>
      <c r="E135" s="65"/>
      <c r="H135" s="56"/>
      <c r="I135" s="56"/>
    </row>
    <row r="136" spans="1:9" s="68" customFormat="1" x14ac:dyDescent="0.2">
      <c r="A136" s="65"/>
      <c r="B136" s="66"/>
      <c r="C136" s="67"/>
      <c r="D136" s="56"/>
      <c r="E136" s="65"/>
      <c r="H136" s="56"/>
      <c r="I136" s="56"/>
    </row>
    <row r="137" spans="1:9" s="68" customFormat="1" x14ac:dyDescent="0.2">
      <c r="A137" s="65"/>
      <c r="B137" s="66"/>
      <c r="C137" s="67"/>
      <c r="D137" s="56"/>
      <c r="E137" s="65"/>
      <c r="H137" s="56"/>
      <c r="I137" s="56"/>
    </row>
    <row r="138" spans="1:9" s="68" customFormat="1" x14ac:dyDescent="0.2">
      <c r="A138" s="65"/>
      <c r="B138" s="66"/>
      <c r="C138" s="67"/>
      <c r="D138" s="56"/>
      <c r="E138" s="65"/>
      <c r="H138" s="56"/>
      <c r="I138" s="56"/>
    </row>
    <row r="139" spans="1:9" s="68" customFormat="1" x14ac:dyDescent="0.2">
      <c r="A139" s="65"/>
      <c r="B139" s="66"/>
      <c r="C139" s="67"/>
      <c r="D139" s="56"/>
      <c r="E139" s="65"/>
      <c r="H139" s="56"/>
      <c r="I139" s="56"/>
    </row>
    <row r="140" spans="1:9" s="68" customFormat="1" x14ac:dyDescent="0.2">
      <c r="A140" s="65"/>
      <c r="B140" s="66"/>
      <c r="C140" s="67"/>
      <c r="D140" s="56"/>
      <c r="E140" s="65"/>
      <c r="H140" s="56"/>
      <c r="I140" s="56"/>
    </row>
    <row r="141" spans="1:9" s="68" customFormat="1" x14ac:dyDescent="0.2">
      <c r="A141" s="65"/>
      <c r="B141" s="66"/>
      <c r="C141" s="67"/>
      <c r="D141" s="56"/>
      <c r="E141" s="65"/>
      <c r="H141" s="56"/>
      <c r="I141" s="56"/>
    </row>
    <row r="142" spans="1:9" s="68" customFormat="1" x14ac:dyDescent="0.2">
      <c r="A142" s="65"/>
      <c r="B142" s="66"/>
      <c r="C142" s="67"/>
      <c r="D142" s="56"/>
      <c r="E142" s="65"/>
      <c r="H142" s="56"/>
      <c r="I142" s="56"/>
    </row>
    <row r="143" spans="1:9" s="68" customFormat="1" x14ac:dyDescent="0.2">
      <c r="A143" s="65"/>
      <c r="B143" s="66"/>
      <c r="C143" s="67"/>
      <c r="D143" s="56"/>
      <c r="E143" s="65"/>
      <c r="H143" s="56"/>
      <c r="I143" s="56"/>
    </row>
    <row r="144" spans="1:9" s="68" customFormat="1" x14ac:dyDescent="0.2">
      <c r="A144" s="65"/>
      <c r="B144" s="66"/>
      <c r="C144" s="67"/>
      <c r="D144" s="56"/>
      <c r="E144" s="65"/>
      <c r="H144" s="56"/>
      <c r="I144" s="56"/>
    </row>
    <row r="145" spans="1:9" s="68" customFormat="1" x14ac:dyDescent="0.2">
      <c r="A145" s="65"/>
      <c r="B145" s="66"/>
      <c r="C145" s="67"/>
      <c r="D145" s="56"/>
      <c r="E145" s="65"/>
      <c r="H145" s="56"/>
      <c r="I145" s="56"/>
    </row>
    <row r="146" spans="1:9" s="68" customFormat="1" x14ac:dyDescent="0.2">
      <c r="A146" s="65"/>
      <c r="B146" s="66"/>
      <c r="C146" s="67"/>
      <c r="D146" s="56"/>
      <c r="E146" s="65"/>
      <c r="H146" s="56"/>
      <c r="I146" s="56"/>
    </row>
    <row r="147" spans="1:9" s="68" customFormat="1" x14ac:dyDescent="0.2">
      <c r="A147" s="65"/>
      <c r="B147" s="66"/>
      <c r="C147" s="67"/>
      <c r="D147" s="56"/>
      <c r="E147" s="65"/>
      <c r="H147" s="56"/>
      <c r="I147" s="56"/>
    </row>
    <row r="148" spans="1:9" s="68" customFormat="1" x14ac:dyDescent="0.2">
      <c r="A148" s="65"/>
      <c r="B148" s="66"/>
      <c r="C148" s="67"/>
      <c r="D148" s="56"/>
      <c r="E148" s="65"/>
      <c r="H148" s="56"/>
      <c r="I148" s="56"/>
    </row>
    <row r="149" spans="1:9" s="68" customFormat="1" x14ac:dyDescent="0.2">
      <c r="A149" s="65"/>
      <c r="B149" s="66"/>
      <c r="C149" s="67"/>
      <c r="D149" s="56"/>
      <c r="E149" s="65"/>
      <c r="H149" s="56"/>
      <c r="I149" s="56"/>
    </row>
    <row r="150" spans="1:9" s="68" customFormat="1" x14ac:dyDescent="0.2">
      <c r="A150" s="65"/>
      <c r="B150" s="66"/>
      <c r="C150" s="67"/>
      <c r="D150" s="56"/>
      <c r="E150" s="65"/>
      <c r="H150" s="56"/>
      <c r="I150" s="56"/>
    </row>
    <row r="151" spans="1:9" s="68" customFormat="1" x14ac:dyDescent="0.2">
      <c r="A151" s="65"/>
      <c r="B151" s="66"/>
      <c r="C151" s="67"/>
      <c r="D151" s="56"/>
      <c r="E151" s="65"/>
      <c r="H151" s="56"/>
      <c r="I151" s="56"/>
    </row>
    <row r="152" spans="1:9" s="68" customFormat="1" x14ac:dyDescent="0.2">
      <c r="A152" s="65"/>
      <c r="B152" s="66"/>
      <c r="C152" s="67"/>
      <c r="D152" s="56"/>
      <c r="E152" s="65"/>
      <c r="H152" s="56"/>
      <c r="I152" s="56"/>
    </row>
    <row r="153" spans="1:9" s="68" customFormat="1" x14ac:dyDescent="0.2">
      <c r="A153" s="65"/>
      <c r="B153" s="66"/>
      <c r="C153" s="67"/>
      <c r="D153" s="56"/>
      <c r="E153" s="65"/>
      <c r="H153" s="56"/>
      <c r="I153" s="56"/>
    </row>
    <row r="154" spans="1:9" s="68" customFormat="1" x14ac:dyDescent="0.2">
      <c r="A154" s="65"/>
      <c r="B154" s="66"/>
      <c r="C154" s="67"/>
      <c r="D154" s="56"/>
      <c r="E154" s="65"/>
      <c r="H154" s="56"/>
      <c r="I154" s="56"/>
    </row>
    <row r="155" spans="1:9" s="68" customFormat="1" x14ac:dyDescent="0.2">
      <c r="A155" s="65"/>
      <c r="B155" s="66"/>
      <c r="C155" s="67"/>
      <c r="D155" s="56"/>
      <c r="E155" s="65"/>
      <c r="H155" s="56"/>
      <c r="I155" s="56"/>
    </row>
    <row r="156" spans="1:9" s="68" customFormat="1" x14ac:dyDescent="0.2">
      <c r="A156" s="65"/>
      <c r="B156" s="66"/>
      <c r="C156" s="67"/>
      <c r="D156" s="56"/>
      <c r="E156" s="65"/>
      <c r="H156" s="56"/>
      <c r="I156" s="56"/>
    </row>
    <row r="157" spans="1:9" s="68" customFormat="1" x14ac:dyDescent="0.2">
      <c r="A157" s="65"/>
      <c r="B157" s="66"/>
      <c r="C157" s="67"/>
      <c r="D157" s="56"/>
      <c r="E157" s="65"/>
      <c r="H157" s="56"/>
      <c r="I157" s="56"/>
    </row>
    <row r="158" spans="1:9" s="68" customFormat="1" x14ac:dyDescent="0.2">
      <c r="A158" s="65"/>
      <c r="B158" s="66"/>
      <c r="C158" s="67"/>
      <c r="D158" s="56"/>
      <c r="E158" s="65"/>
      <c r="H158" s="56"/>
      <c r="I158" s="56"/>
    </row>
    <row r="159" spans="1:9" s="68" customFormat="1" x14ac:dyDescent="0.2">
      <c r="A159" s="65"/>
      <c r="B159" s="66"/>
      <c r="C159" s="67"/>
      <c r="D159" s="56"/>
      <c r="E159" s="65"/>
      <c r="H159" s="56"/>
      <c r="I159" s="56"/>
    </row>
    <row r="160" spans="1:9" s="68" customFormat="1" x14ac:dyDescent="0.2">
      <c r="A160" s="65"/>
      <c r="B160" s="66"/>
      <c r="C160" s="67"/>
      <c r="D160" s="56"/>
      <c r="E160" s="65"/>
      <c r="H160" s="56"/>
      <c r="I160" s="56"/>
    </row>
    <row r="161" spans="1:9" s="68" customFormat="1" x14ac:dyDescent="0.2">
      <c r="A161" s="65"/>
      <c r="B161" s="66"/>
      <c r="C161" s="67"/>
      <c r="D161" s="56"/>
      <c r="E161" s="65"/>
      <c r="H161" s="56"/>
      <c r="I161" s="56"/>
    </row>
    <row r="162" spans="1:9" s="68" customFormat="1" x14ac:dyDescent="0.2">
      <c r="A162" s="65"/>
      <c r="B162" s="66"/>
      <c r="C162" s="67"/>
      <c r="D162" s="56"/>
      <c r="E162" s="65"/>
      <c r="H162" s="56"/>
      <c r="I162" s="56"/>
    </row>
    <row r="163" spans="1:9" s="68" customFormat="1" x14ac:dyDescent="0.2">
      <c r="A163" s="65"/>
      <c r="B163" s="66"/>
      <c r="C163" s="67"/>
      <c r="D163" s="56"/>
      <c r="E163" s="65"/>
      <c r="H163" s="56"/>
      <c r="I163" s="56"/>
    </row>
    <row r="164" spans="1:9" s="68" customFormat="1" x14ac:dyDescent="0.2">
      <c r="A164" s="65"/>
      <c r="B164" s="66"/>
      <c r="C164" s="67"/>
      <c r="D164" s="56"/>
      <c r="E164" s="65"/>
      <c r="H164" s="56"/>
      <c r="I164" s="56"/>
    </row>
    <row r="165" spans="1:9" s="68" customFormat="1" x14ac:dyDescent="0.2">
      <c r="A165" s="65"/>
      <c r="B165" s="66"/>
      <c r="C165" s="67"/>
      <c r="D165" s="56"/>
      <c r="E165" s="65"/>
      <c r="H165" s="56"/>
      <c r="I165" s="56"/>
    </row>
    <row r="166" spans="1:9" s="68" customFormat="1" x14ac:dyDescent="0.2">
      <c r="A166" s="65"/>
      <c r="B166" s="66"/>
      <c r="C166" s="67"/>
      <c r="D166" s="56"/>
      <c r="E166" s="65"/>
      <c r="H166" s="56"/>
      <c r="I166" s="56"/>
    </row>
    <row r="167" spans="1:9" s="68" customFormat="1" x14ac:dyDescent="0.2">
      <c r="A167" s="65"/>
      <c r="B167" s="66"/>
      <c r="C167" s="67"/>
      <c r="D167" s="56"/>
      <c r="E167" s="65"/>
      <c r="H167" s="56"/>
      <c r="I167" s="56"/>
    </row>
    <row r="168" spans="1:9" s="68" customFormat="1" x14ac:dyDescent="0.2">
      <c r="A168" s="65"/>
      <c r="B168" s="66"/>
      <c r="C168" s="67"/>
      <c r="D168" s="56"/>
      <c r="E168" s="65"/>
      <c r="H168" s="56"/>
      <c r="I168" s="56"/>
    </row>
    <row r="169" spans="1:9" s="68" customFormat="1" x14ac:dyDescent="0.2">
      <c r="A169" s="65"/>
      <c r="B169" s="66"/>
      <c r="C169" s="67"/>
      <c r="D169" s="56"/>
      <c r="E169" s="65"/>
      <c r="H169" s="56"/>
      <c r="I169" s="56"/>
    </row>
    <row r="170" spans="1:9" s="68" customFormat="1" x14ac:dyDescent="0.2">
      <c r="A170" s="65"/>
      <c r="B170" s="66"/>
      <c r="C170" s="67"/>
      <c r="D170" s="56"/>
      <c r="E170" s="65"/>
      <c r="H170" s="56"/>
      <c r="I170" s="56"/>
    </row>
    <row r="171" spans="1:9" s="68" customFormat="1" x14ac:dyDescent="0.2">
      <c r="A171" s="65"/>
      <c r="B171" s="66"/>
      <c r="C171" s="67"/>
      <c r="D171" s="56"/>
      <c r="E171" s="65"/>
      <c r="H171" s="56"/>
      <c r="I171" s="56"/>
    </row>
    <row r="172" spans="1:9" s="68" customFormat="1" x14ac:dyDescent="0.2">
      <c r="A172" s="65"/>
      <c r="B172" s="66"/>
      <c r="C172" s="67"/>
      <c r="D172" s="56"/>
      <c r="E172" s="65"/>
      <c r="H172" s="56"/>
      <c r="I172" s="56"/>
    </row>
    <row r="173" spans="1:9" s="68" customFormat="1" x14ac:dyDescent="0.2">
      <c r="A173" s="65"/>
      <c r="B173" s="66"/>
      <c r="C173" s="67"/>
      <c r="D173" s="56"/>
      <c r="E173" s="65"/>
      <c r="H173" s="56"/>
      <c r="I173" s="56"/>
    </row>
    <row r="174" spans="1:9" s="68" customFormat="1" x14ac:dyDescent="0.2">
      <c r="A174" s="65"/>
      <c r="B174" s="66"/>
      <c r="C174" s="67"/>
      <c r="D174" s="56"/>
      <c r="E174" s="65"/>
      <c r="H174" s="56"/>
      <c r="I174" s="56"/>
    </row>
    <row r="175" spans="1:9" s="68" customFormat="1" x14ac:dyDescent="0.2">
      <c r="A175" s="65"/>
      <c r="B175" s="66"/>
      <c r="C175" s="67"/>
      <c r="D175" s="56"/>
      <c r="E175" s="65"/>
      <c r="H175" s="56"/>
      <c r="I175" s="56"/>
    </row>
    <row r="176" spans="1:9" s="68" customFormat="1" x14ac:dyDescent="0.2">
      <c r="A176" s="65"/>
      <c r="B176" s="66"/>
      <c r="C176" s="67"/>
      <c r="D176" s="56"/>
      <c r="E176" s="65"/>
      <c r="H176" s="56"/>
      <c r="I176" s="56"/>
    </row>
    <row r="177" spans="1:9" s="68" customFormat="1" x14ac:dyDescent="0.2">
      <c r="A177" s="65"/>
      <c r="B177" s="66"/>
      <c r="C177" s="67"/>
      <c r="D177" s="56"/>
      <c r="E177" s="65"/>
      <c r="H177" s="56"/>
      <c r="I177" s="56"/>
    </row>
    <row r="178" spans="1:9" s="68" customFormat="1" x14ac:dyDescent="0.2">
      <c r="A178" s="65"/>
      <c r="B178" s="66"/>
      <c r="C178" s="67"/>
      <c r="D178" s="56"/>
      <c r="E178" s="65"/>
      <c r="H178" s="56"/>
      <c r="I178" s="56"/>
    </row>
    <row r="179" spans="1:9" s="68" customFormat="1" x14ac:dyDescent="0.2">
      <c r="A179" s="65"/>
      <c r="B179" s="66"/>
      <c r="C179" s="67"/>
      <c r="D179" s="56"/>
      <c r="E179" s="65"/>
      <c r="H179" s="56"/>
      <c r="I179" s="56"/>
    </row>
    <row r="180" spans="1:9" s="68" customFormat="1" x14ac:dyDescent="0.2">
      <c r="A180" s="65"/>
      <c r="B180" s="66"/>
      <c r="C180" s="67"/>
      <c r="D180" s="56"/>
      <c r="E180" s="65"/>
      <c r="H180" s="56"/>
      <c r="I180" s="56"/>
    </row>
    <row r="181" spans="1:9" s="68" customFormat="1" x14ac:dyDescent="0.2">
      <c r="A181" s="65"/>
      <c r="B181" s="66"/>
      <c r="C181" s="67"/>
      <c r="D181" s="56"/>
      <c r="E181" s="65"/>
      <c r="H181" s="56"/>
      <c r="I181" s="56"/>
    </row>
    <row r="182" spans="1:9" s="68" customFormat="1" x14ac:dyDescent="0.2">
      <c r="A182" s="65"/>
      <c r="B182" s="66"/>
      <c r="C182" s="67"/>
      <c r="D182" s="56"/>
      <c r="E182" s="65"/>
      <c r="H182" s="56"/>
      <c r="I182" s="56"/>
    </row>
    <row r="183" spans="1:9" s="68" customFormat="1" x14ac:dyDescent="0.2">
      <c r="A183" s="65"/>
      <c r="B183" s="66"/>
      <c r="C183" s="67"/>
      <c r="D183" s="56"/>
      <c r="E183" s="65"/>
      <c r="H183" s="56"/>
      <c r="I183" s="56"/>
    </row>
    <row r="184" spans="1:9" s="68" customFormat="1" x14ac:dyDescent="0.2">
      <c r="A184" s="65"/>
      <c r="B184" s="66"/>
      <c r="C184" s="67"/>
      <c r="D184" s="56"/>
      <c r="E184" s="65"/>
      <c r="H184" s="56"/>
      <c r="I184" s="56"/>
    </row>
    <row r="185" spans="1:9" s="68" customFormat="1" x14ac:dyDescent="0.2">
      <c r="A185" s="65"/>
      <c r="B185" s="66"/>
      <c r="C185" s="67"/>
      <c r="D185" s="56"/>
      <c r="E185" s="65"/>
      <c r="H185" s="56"/>
      <c r="I185" s="56"/>
    </row>
    <row r="186" spans="1:9" s="68" customFormat="1" x14ac:dyDescent="0.2">
      <c r="A186" s="65"/>
      <c r="B186" s="66"/>
      <c r="C186" s="67"/>
      <c r="D186" s="56"/>
      <c r="E186" s="65"/>
      <c r="H186" s="56"/>
      <c r="I186" s="56"/>
    </row>
    <row r="187" spans="1:9" s="68" customFormat="1" x14ac:dyDescent="0.2">
      <c r="A187" s="65"/>
      <c r="B187" s="66"/>
      <c r="C187" s="67"/>
      <c r="D187" s="56"/>
      <c r="E187" s="65"/>
      <c r="H187" s="56"/>
      <c r="I187" s="56"/>
    </row>
    <row r="188" spans="1:9" s="68" customFormat="1" x14ac:dyDescent="0.2">
      <c r="A188" s="65"/>
      <c r="B188" s="66"/>
      <c r="C188" s="67"/>
      <c r="D188" s="56"/>
      <c r="E188" s="65"/>
      <c r="H188" s="56"/>
      <c r="I188" s="56"/>
    </row>
    <row r="189" spans="1:9" s="68" customFormat="1" x14ac:dyDescent="0.2">
      <c r="A189" s="65"/>
      <c r="B189" s="66"/>
      <c r="C189" s="67"/>
      <c r="D189" s="56"/>
      <c r="E189" s="65"/>
      <c r="H189" s="56"/>
      <c r="I189" s="56"/>
    </row>
    <row r="190" spans="1:9" s="68" customFormat="1" x14ac:dyDescent="0.2">
      <c r="A190" s="65"/>
      <c r="B190" s="66"/>
      <c r="C190" s="67"/>
      <c r="D190" s="56"/>
      <c r="E190" s="65"/>
      <c r="H190" s="56"/>
      <c r="I190" s="56"/>
    </row>
    <row r="191" spans="1:9" s="68" customFormat="1" x14ac:dyDescent="0.2">
      <c r="A191" s="65"/>
      <c r="B191" s="66"/>
      <c r="C191" s="67"/>
      <c r="D191" s="56"/>
      <c r="E191" s="65"/>
      <c r="H191" s="56"/>
      <c r="I191" s="56"/>
    </row>
    <row r="192" spans="1:9" s="68" customFormat="1" x14ac:dyDescent="0.2">
      <c r="A192" s="65"/>
      <c r="B192" s="66"/>
      <c r="C192" s="67"/>
      <c r="D192" s="56"/>
      <c r="E192" s="65"/>
      <c r="H192" s="56"/>
      <c r="I192" s="56"/>
    </row>
    <row r="193" spans="1:9" s="68" customFormat="1" x14ac:dyDescent="0.2">
      <c r="A193" s="65"/>
      <c r="B193" s="66"/>
      <c r="C193" s="67"/>
      <c r="D193" s="56"/>
      <c r="E193" s="65"/>
      <c r="H193" s="56"/>
      <c r="I193" s="56"/>
    </row>
    <row r="194" spans="1:9" s="68" customFormat="1" x14ac:dyDescent="0.2">
      <c r="A194" s="65"/>
      <c r="B194" s="66"/>
      <c r="C194" s="67"/>
      <c r="D194" s="56"/>
      <c r="E194" s="65"/>
      <c r="H194" s="56"/>
      <c r="I194" s="56"/>
    </row>
    <row r="195" spans="1:9" s="68" customFormat="1" x14ac:dyDescent="0.2">
      <c r="A195" s="65"/>
      <c r="B195" s="66"/>
      <c r="C195" s="67"/>
      <c r="D195" s="56"/>
      <c r="E195" s="65"/>
      <c r="H195" s="56"/>
      <c r="I195" s="56"/>
    </row>
    <row r="196" spans="1:9" s="68" customFormat="1" x14ac:dyDescent="0.2">
      <c r="A196" s="65"/>
      <c r="B196" s="66"/>
      <c r="C196" s="67"/>
      <c r="D196" s="56"/>
      <c r="E196" s="65"/>
      <c r="H196" s="56"/>
      <c r="I196" s="56"/>
    </row>
    <row r="197" spans="1:9" s="68" customFormat="1" x14ac:dyDescent="0.2">
      <c r="A197" s="65"/>
      <c r="B197" s="66"/>
      <c r="C197" s="67"/>
      <c r="D197" s="56"/>
      <c r="E197" s="65"/>
      <c r="H197" s="56"/>
      <c r="I197" s="56"/>
    </row>
    <row r="198" spans="1:9" s="68" customFormat="1" x14ac:dyDescent="0.2">
      <c r="A198" s="65"/>
      <c r="B198" s="66"/>
      <c r="C198" s="67"/>
      <c r="D198" s="56"/>
      <c r="E198" s="65"/>
      <c r="H198" s="56"/>
      <c r="I198" s="56"/>
    </row>
    <row r="199" spans="1:9" s="68" customFormat="1" x14ac:dyDescent="0.2">
      <c r="A199" s="65"/>
      <c r="B199" s="66"/>
      <c r="C199" s="67"/>
      <c r="D199" s="56"/>
      <c r="E199" s="65"/>
      <c r="H199" s="56"/>
      <c r="I199" s="56"/>
    </row>
    <row r="200" spans="1:9" s="68" customFormat="1" x14ac:dyDescent="0.2">
      <c r="A200" s="65"/>
      <c r="B200" s="66"/>
      <c r="C200" s="67"/>
      <c r="D200" s="56"/>
      <c r="E200" s="65"/>
      <c r="H200" s="56"/>
      <c r="I200" s="56"/>
    </row>
    <row r="201" spans="1:9" s="68" customFormat="1" x14ac:dyDescent="0.2">
      <c r="A201" s="65"/>
      <c r="B201" s="66"/>
      <c r="C201" s="67"/>
      <c r="D201" s="56"/>
      <c r="E201" s="65"/>
      <c r="H201" s="56"/>
      <c r="I201" s="56"/>
    </row>
    <row r="202" spans="1:9" s="68" customFormat="1" x14ac:dyDescent="0.2">
      <c r="A202" s="65"/>
      <c r="B202" s="66"/>
      <c r="C202" s="67"/>
      <c r="D202" s="56"/>
      <c r="E202" s="65"/>
      <c r="H202" s="56"/>
      <c r="I202" s="56"/>
    </row>
    <row r="203" spans="1:9" s="68" customFormat="1" x14ac:dyDescent="0.2">
      <c r="A203" s="65"/>
      <c r="B203" s="66"/>
      <c r="C203" s="67"/>
      <c r="D203" s="56"/>
      <c r="E203" s="65"/>
      <c r="H203" s="56"/>
      <c r="I203" s="56"/>
    </row>
    <row r="204" spans="1:9" s="68" customFormat="1" x14ac:dyDescent="0.2">
      <c r="A204" s="65"/>
      <c r="B204" s="66"/>
      <c r="C204" s="67"/>
      <c r="D204" s="56"/>
      <c r="E204" s="65"/>
      <c r="H204" s="56"/>
      <c r="I204" s="56"/>
    </row>
    <row r="205" spans="1:9" s="68" customFormat="1" x14ac:dyDescent="0.2">
      <c r="A205" s="65"/>
      <c r="B205" s="66"/>
      <c r="C205" s="67"/>
      <c r="D205" s="56"/>
      <c r="E205" s="65"/>
      <c r="H205" s="56"/>
      <c r="I205" s="56"/>
    </row>
    <row r="206" spans="1:9" s="68" customFormat="1" x14ac:dyDescent="0.2">
      <c r="A206" s="65"/>
      <c r="B206" s="66"/>
      <c r="C206" s="67"/>
      <c r="D206" s="56"/>
      <c r="E206" s="65"/>
      <c r="H206" s="56"/>
      <c r="I206" s="56"/>
    </row>
    <row r="207" spans="1:9" s="68" customFormat="1" x14ac:dyDescent="0.2">
      <c r="A207" s="65"/>
      <c r="B207" s="66"/>
      <c r="C207" s="67"/>
      <c r="D207" s="56"/>
      <c r="E207" s="65"/>
      <c r="H207" s="56"/>
      <c r="I207" s="56"/>
    </row>
    <row r="208" spans="1:9" s="68" customFormat="1" x14ac:dyDescent="0.2">
      <c r="A208" s="65"/>
      <c r="B208" s="66"/>
      <c r="C208" s="67"/>
      <c r="D208" s="56"/>
      <c r="E208" s="65"/>
      <c r="H208" s="56"/>
      <c r="I208" s="56"/>
    </row>
    <row r="209" spans="1:9" s="68" customFormat="1" x14ac:dyDescent="0.2">
      <c r="A209" s="65"/>
      <c r="B209" s="66"/>
      <c r="C209" s="67"/>
      <c r="D209" s="56"/>
      <c r="E209" s="65"/>
      <c r="H209" s="56"/>
      <c r="I209" s="56"/>
    </row>
    <row r="210" spans="1:9" s="68" customFormat="1" x14ac:dyDescent="0.2">
      <c r="A210" s="65"/>
      <c r="B210" s="66"/>
      <c r="C210" s="67"/>
      <c r="D210" s="56"/>
      <c r="E210" s="65"/>
      <c r="H210" s="56"/>
      <c r="I210" s="56"/>
    </row>
    <row r="211" spans="1:9" s="68" customFormat="1" x14ac:dyDescent="0.2">
      <c r="A211" s="65"/>
      <c r="B211" s="66"/>
      <c r="C211" s="67"/>
      <c r="D211" s="56"/>
      <c r="E211" s="65"/>
      <c r="H211" s="56"/>
      <c r="I211" s="56"/>
    </row>
    <row r="212" spans="1:9" s="68" customFormat="1" x14ac:dyDescent="0.2">
      <c r="A212" s="65"/>
      <c r="B212" s="66"/>
      <c r="C212" s="67"/>
      <c r="D212" s="56"/>
      <c r="E212" s="65"/>
      <c r="H212" s="56"/>
      <c r="I212" s="56"/>
    </row>
    <row r="213" spans="1:9" s="68" customFormat="1" x14ac:dyDescent="0.2">
      <c r="A213" s="65"/>
      <c r="B213" s="66"/>
      <c r="C213" s="67"/>
      <c r="D213" s="56"/>
      <c r="E213" s="65"/>
      <c r="H213" s="56"/>
      <c r="I213" s="56"/>
    </row>
    <row r="214" spans="1:9" s="68" customFormat="1" x14ac:dyDescent="0.2">
      <c r="A214" s="65"/>
      <c r="B214" s="66"/>
      <c r="C214" s="67"/>
      <c r="D214" s="56"/>
      <c r="E214" s="65"/>
      <c r="H214" s="56"/>
      <c r="I214" s="56"/>
    </row>
    <row r="215" spans="1:9" s="68" customFormat="1" x14ac:dyDescent="0.2">
      <c r="A215" s="65"/>
      <c r="B215" s="66"/>
      <c r="C215" s="67"/>
      <c r="D215" s="56"/>
      <c r="E215" s="65"/>
      <c r="H215" s="56"/>
      <c r="I215" s="56"/>
    </row>
    <row r="216" spans="1:9" s="68" customFormat="1" x14ac:dyDescent="0.2">
      <c r="A216" s="65"/>
      <c r="B216" s="66"/>
      <c r="C216" s="67"/>
      <c r="D216" s="56"/>
      <c r="E216" s="65"/>
      <c r="H216" s="56"/>
      <c r="I216" s="56"/>
    </row>
    <row r="217" spans="1:9" s="68" customFormat="1" x14ac:dyDescent="0.2">
      <c r="A217" s="65"/>
      <c r="B217" s="66"/>
      <c r="C217" s="67"/>
      <c r="D217" s="56"/>
      <c r="E217" s="65"/>
      <c r="H217" s="56"/>
      <c r="I217" s="56"/>
    </row>
    <row r="218" spans="1:9" s="68" customFormat="1" x14ac:dyDescent="0.2">
      <c r="A218" s="65"/>
      <c r="B218" s="66"/>
      <c r="C218" s="67"/>
      <c r="D218" s="56"/>
      <c r="E218" s="65"/>
      <c r="H218" s="56"/>
      <c r="I218" s="56"/>
    </row>
    <row r="219" spans="1:9" s="68" customFormat="1" x14ac:dyDescent="0.2">
      <c r="A219" s="65"/>
      <c r="B219" s="66"/>
      <c r="C219" s="67"/>
      <c r="D219" s="56"/>
      <c r="E219" s="65"/>
      <c r="H219" s="56"/>
      <c r="I219" s="56"/>
    </row>
    <row r="220" spans="1:9" s="68" customFormat="1" x14ac:dyDescent="0.2">
      <c r="A220" s="65"/>
      <c r="B220" s="66"/>
      <c r="C220" s="67"/>
      <c r="D220" s="56"/>
      <c r="E220" s="65"/>
      <c r="H220" s="56"/>
      <c r="I220" s="56"/>
    </row>
    <row r="221" spans="1:9" s="68" customFormat="1" x14ac:dyDescent="0.2">
      <c r="A221" s="65"/>
      <c r="B221" s="66"/>
      <c r="C221" s="67"/>
      <c r="D221" s="56"/>
      <c r="E221" s="65"/>
      <c r="H221" s="56"/>
      <c r="I221" s="56"/>
    </row>
    <row r="222" spans="1:9" s="68" customFormat="1" x14ac:dyDescent="0.2">
      <c r="A222" s="65"/>
      <c r="B222" s="66"/>
      <c r="C222" s="67"/>
      <c r="D222" s="56"/>
      <c r="E222" s="65"/>
      <c r="H222" s="56"/>
      <c r="I222" s="56"/>
    </row>
    <row r="223" spans="1:9" s="68" customFormat="1" x14ac:dyDescent="0.2">
      <c r="A223" s="65"/>
      <c r="B223" s="66"/>
      <c r="C223" s="67"/>
      <c r="D223" s="56"/>
      <c r="E223" s="65"/>
      <c r="H223" s="56"/>
      <c r="I223" s="56"/>
    </row>
    <row r="224" spans="1:9" s="68" customFormat="1" x14ac:dyDescent="0.2">
      <c r="A224" s="65"/>
      <c r="B224" s="66"/>
      <c r="C224" s="67"/>
      <c r="D224" s="56"/>
      <c r="E224" s="65"/>
      <c r="H224" s="56"/>
      <c r="I224" s="56"/>
    </row>
    <row r="225" spans="1:9" s="68" customFormat="1" x14ac:dyDescent="0.2">
      <c r="A225" s="65"/>
      <c r="B225" s="66"/>
      <c r="C225" s="67"/>
      <c r="D225" s="56"/>
      <c r="E225" s="65"/>
      <c r="H225" s="56"/>
      <c r="I225" s="56"/>
    </row>
    <row r="226" spans="1:9" s="68" customFormat="1" x14ac:dyDescent="0.2">
      <c r="A226" s="65"/>
      <c r="B226" s="66"/>
      <c r="C226" s="67"/>
      <c r="D226" s="56"/>
      <c r="E226" s="65"/>
      <c r="H226" s="56"/>
      <c r="I226" s="56"/>
    </row>
    <row r="227" spans="1:9" s="68" customFormat="1" x14ac:dyDescent="0.2">
      <c r="A227" s="65"/>
      <c r="B227" s="66"/>
      <c r="C227" s="67"/>
      <c r="D227" s="56"/>
      <c r="E227" s="65"/>
      <c r="H227" s="56"/>
      <c r="I227" s="56"/>
    </row>
    <row r="228" spans="1:9" s="68" customFormat="1" x14ac:dyDescent="0.2">
      <c r="A228" s="65"/>
      <c r="B228" s="66"/>
      <c r="C228" s="67"/>
      <c r="D228" s="56"/>
      <c r="E228" s="65"/>
      <c r="H228" s="56"/>
      <c r="I228" s="56"/>
    </row>
    <row r="229" spans="1:9" s="68" customFormat="1" x14ac:dyDescent="0.2">
      <c r="A229" s="65"/>
      <c r="B229" s="66"/>
      <c r="C229" s="67"/>
      <c r="D229" s="56"/>
      <c r="E229" s="65"/>
      <c r="H229" s="56"/>
      <c r="I229" s="56"/>
    </row>
    <row r="230" spans="1:9" s="68" customFormat="1" x14ac:dyDescent="0.2">
      <c r="A230" s="65"/>
      <c r="B230" s="66"/>
      <c r="C230" s="67"/>
      <c r="D230" s="56"/>
      <c r="E230" s="65"/>
      <c r="H230" s="56"/>
      <c r="I230" s="56"/>
    </row>
    <row r="231" spans="1:9" s="68" customFormat="1" x14ac:dyDescent="0.2">
      <c r="A231" s="65"/>
      <c r="B231" s="66"/>
      <c r="C231" s="67"/>
      <c r="D231" s="56"/>
      <c r="E231" s="65"/>
      <c r="H231" s="56"/>
      <c r="I231" s="56"/>
    </row>
    <row r="232" spans="1:9" s="68" customFormat="1" x14ac:dyDescent="0.2">
      <c r="A232" s="65"/>
      <c r="B232" s="66"/>
      <c r="C232" s="67"/>
      <c r="D232" s="56"/>
      <c r="E232" s="65"/>
      <c r="H232" s="56"/>
      <c r="I232" s="56"/>
    </row>
    <row r="233" spans="1:9" s="68" customFormat="1" x14ac:dyDescent="0.2">
      <c r="A233" s="65"/>
      <c r="B233" s="66"/>
      <c r="C233" s="67"/>
      <c r="D233" s="56"/>
      <c r="E233" s="65"/>
      <c r="H233" s="56"/>
      <c r="I233" s="56"/>
    </row>
    <row r="234" spans="1:9" s="68" customFormat="1" x14ac:dyDescent="0.2">
      <c r="A234" s="65"/>
      <c r="B234" s="66"/>
      <c r="C234" s="67"/>
      <c r="D234" s="56"/>
      <c r="E234" s="65"/>
      <c r="H234" s="56"/>
      <c r="I234" s="56"/>
    </row>
    <row r="235" spans="1:9" s="68" customFormat="1" x14ac:dyDescent="0.2">
      <c r="A235" s="65"/>
      <c r="B235" s="66"/>
      <c r="C235" s="67"/>
      <c r="D235" s="56"/>
      <c r="E235" s="65"/>
      <c r="H235" s="56"/>
      <c r="I235" s="56"/>
    </row>
    <row r="236" spans="1:9" s="68" customFormat="1" x14ac:dyDescent="0.2">
      <c r="A236" s="65"/>
      <c r="B236" s="66"/>
      <c r="C236" s="67"/>
      <c r="D236" s="56"/>
      <c r="E236" s="65"/>
      <c r="H236" s="56"/>
      <c r="I236" s="56"/>
    </row>
    <row r="237" spans="1:9" s="68" customFormat="1" x14ac:dyDescent="0.2">
      <c r="A237" s="65"/>
      <c r="B237" s="66"/>
      <c r="C237" s="67"/>
      <c r="D237" s="56"/>
      <c r="E237" s="65"/>
      <c r="H237" s="56"/>
      <c r="I237" s="56"/>
    </row>
    <row r="238" spans="1:9" s="68" customFormat="1" x14ac:dyDescent="0.2">
      <c r="A238" s="65"/>
      <c r="B238" s="66"/>
      <c r="C238" s="67"/>
      <c r="D238" s="56"/>
      <c r="E238" s="65"/>
      <c r="H238" s="56"/>
      <c r="I238" s="56"/>
    </row>
    <row r="239" spans="1:9" s="68" customFormat="1" x14ac:dyDescent="0.2">
      <c r="A239" s="65"/>
      <c r="B239" s="66"/>
      <c r="C239" s="67"/>
      <c r="D239" s="56"/>
      <c r="E239" s="65"/>
      <c r="H239" s="56"/>
      <c r="I239" s="56"/>
    </row>
    <row r="240" spans="1:9" s="68" customFormat="1" x14ac:dyDescent="0.2">
      <c r="A240" s="65"/>
      <c r="B240" s="66"/>
      <c r="C240" s="67"/>
      <c r="D240" s="56"/>
      <c r="E240" s="65"/>
      <c r="H240" s="56"/>
      <c r="I240" s="56"/>
    </row>
    <row r="241" spans="1:9" s="68" customFormat="1" x14ac:dyDescent="0.2">
      <c r="A241" s="65"/>
      <c r="B241" s="66"/>
      <c r="C241" s="67"/>
      <c r="D241" s="56"/>
      <c r="E241" s="65"/>
      <c r="H241" s="56"/>
      <c r="I241" s="56"/>
    </row>
    <row r="242" spans="1:9" s="68" customFormat="1" x14ac:dyDescent="0.2">
      <c r="A242" s="65"/>
      <c r="B242" s="66"/>
      <c r="C242" s="67"/>
      <c r="D242" s="56"/>
      <c r="E242" s="65"/>
      <c r="H242" s="56"/>
      <c r="I242" s="56"/>
    </row>
    <row r="243" spans="1:9" s="68" customFormat="1" x14ac:dyDescent="0.2">
      <c r="A243" s="65"/>
      <c r="B243" s="66"/>
      <c r="C243" s="67"/>
      <c r="D243" s="56"/>
      <c r="E243" s="65"/>
      <c r="H243" s="56"/>
      <c r="I243" s="56"/>
    </row>
    <row r="244" spans="1:9" s="68" customFormat="1" x14ac:dyDescent="0.2">
      <c r="A244" s="65"/>
      <c r="B244" s="66"/>
      <c r="C244" s="67"/>
      <c r="D244" s="56"/>
      <c r="E244" s="65"/>
      <c r="H244" s="56"/>
      <c r="I244" s="56"/>
    </row>
    <row r="245" spans="1:9" s="68" customFormat="1" x14ac:dyDescent="0.2">
      <c r="A245" s="65"/>
      <c r="B245" s="66"/>
      <c r="C245" s="67"/>
      <c r="D245" s="56"/>
      <c r="E245" s="65"/>
      <c r="H245" s="56"/>
      <c r="I245" s="56"/>
    </row>
    <row r="246" spans="1:9" s="68" customFormat="1" x14ac:dyDescent="0.2">
      <c r="A246" s="65"/>
      <c r="B246" s="66"/>
      <c r="C246" s="67"/>
      <c r="D246" s="56"/>
      <c r="E246" s="65"/>
      <c r="H246" s="56"/>
      <c r="I246" s="56"/>
    </row>
    <row r="247" spans="1:9" s="68" customFormat="1" x14ac:dyDescent="0.2">
      <c r="A247" s="65"/>
      <c r="B247" s="66"/>
      <c r="C247" s="67"/>
      <c r="D247" s="56"/>
      <c r="E247" s="65"/>
      <c r="H247" s="56"/>
      <c r="I247" s="56"/>
    </row>
    <row r="248" spans="1:9" s="68" customFormat="1" x14ac:dyDescent="0.2">
      <c r="A248" s="65"/>
      <c r="B248" s="66"/>
      <c r="C248" s="67"/>
      <c r="D248" s="56"/>
      <c r="E248" s="65"/>
      <c r="H248" s="56"/>
      <c r="I248" s="56"/>
    </row>
    <row r="249" spans="1:9" s="68" customFormat="1" x14ac:dyDescent="0.2">
      <c r="A249" s="65"/>
      <c r="B249" s="66"/>
      <c r="C249" s="67"/>
      <c r="D249" s="56"/>
      <c r="E249" s="65"/>
      <c r="H249" s="56"/>
      <c r="I249" s="56"/>
    </row>
    <row r="250" spans="1:9" s="68" customFormat="1" x14ac:dyDescent="0.2">
      <c r="A250" s="65"/>
      <c r="B250" s="66"/>
      <c r="C250" s="67"/>
      <c r="D250" s="56"/>
      <c r="E250" s="65"/>
      <c r="H250" s="56"/>
      <c r="I250" s="56"/>
    </row>
    <row r="251" spans="1:9" s="68" customFormat="1" x14ac:dyDescent="0.2">
      <c r="A251" s="65"/>
      <c r="B251" s="66"/>
      <c r="C251" s="67"/>
      <c r="D251" s="56"/>
      <c r="E251" s="65"/>
      <c r="H251" s="56"/>
      <c r="I251" s="56"/>
    </row>
    <row r="252" spans="1:9" s="68" customFormat="1" x14ac:dyDescent="0.2">
      <c r="A252" s="65"/>
      <c r="B252" s="66"/>
      <c r="C252" s="67"/>
      <c r="D252" s="56"/>
      <c r="E252" s="65"/>
      <c r="H252" s="56"/>
      <c r="I252" s="56"/>
    </row>
    <row r="253" spans="1:9" s="68" customFormat="1" x14ac:dyDescent="0.2">
      <c r="A253" s="65"/>
      <c r="B253" s="66"/>
      <c r="C253" s="67"/>
      <c r="D253" s="56"/>
      <c r="E253" s="65"/>
      <c r="H253" s="56"/>
      <c r="I253" s="56"/>
    </row>
    <row r="254" spans="1:9" s="68" customFormat="1" x14ac:dyDescent="0.2">
      <c r="A254" s="65"/>
      <c r="B254" s="66"/>
      <c r="C254" s="67"/>
      <c r="D254" s="56"/>
      <c r="E254" s="65"/>
      <c r="H254" s="56"/>
      <c r="I254" s="56"/>
    </row>
    <row r="255" spans="1:9" s="68" customFormat="1" x14ac:dyDescent="0.2">
      <c r="A255" s="65"/>
      <c r="B255" s="66"/>
      <c r="C255" s="67"/>
      <c r="D255" s="56"/>
      <c r="E255" s="65"/>
      <c r="H255" s="56"/>
      <c r="I255" s="56"/>
    </row>
    <row r="256" spans="1:9" s="68" customFormat="1" x14ac:dyDescent="0.2">
      <c r="A256" s="65"/>
      <c r="B256" s="66"/>
      <c r="C256" s="67"/>
      <c r="D256" s="56"/>
      <c r="E256" s="65"/>
      <c r="H256" s="56"/>
      <c r="I256" s="56"/>
    </row>
    <row r="257" spans="1:9" s="68" customFormat="1" x14ac:dyDescent="0.2">
      <c r="A257" s="65"/>
      <c r="B257" s="66"/>
      <c r="C257" s="67"/>
      <c r="D257" s="56"/>
      <c r="E257" s="65"/>
      <c r="H257" s="56"/>
      <c r="I257" s="56"/>
    </row>
    <row r="258" spans="1:9" s="68" customFormat="1" x14ac:dyDescent="0.2">
      <c r="A258" s="65"/>
      <c r="B258" s="66"/>
      <c r="C258" s="67"/>
      <c r="D258" s="56"/>
      <c r="E258" s="65"/>
      <c r="H258" s="56"/>
      <c r="I258" s="56"/>
    </row>
    <row r="259" spans="1:9" s="68" customFormat="1" x14ac:dyDescent="0.2">
      <c r="A259" s="65"/>
      <c r="B259" s="66"/>
      <c r="C259" s="67"/>
      <c r="D259" s="56"/>
      <c r="E259" s="65"/>
      <c r="H259" s="56"/>
      <c r="I259" s="56"/>
    </row>
    <row r="260" spans="1:9" s="68" customFormat="1" x14ac:dyDescent="0.2">
      <c r="A260" s="65"/>
      <c r="B260" s="66"/>
      <c r="C260" s="67"/>
      <c r="D260" s="56"/>
      <c r="E260" s="65"/>
      <c r="H260" s="56"/>
      <c r="I260" s="56"/>
    </row>
    <row r="261" spans="1:9" s="68" customFormat="1" x14ac:dyDescent="0.2">
      <c r="A261" s="65"/>
      <c r="B261" s="66"/>
      <c r="C261" s="67"/>
      <c r="D261" s="56"/>
      <c r="E261" s="65"/>
      <c r="H261" s="56"/>
      <c r="I261" s="56"/>
    </row>
    <row r="262" spans="1:9" s="68" customFormat="1" x14ac:dyDescent="0.2">
      <c r="A262" s="65"/>
      <c r="B262" s="66"/>
      <c r="C262" s="67"/>
      <c r="D262" s="56"/>
      <c r="E262" s="65"/>
      <c r="H262" s="56"/>
      <c r="I262" s="56"/>
    </row>
    <row r="263" spans="1:9" s="68" customFormat="1" x14ac:dyDescent="0.2">
      <c r="A263" s="65"/>
      <c r="B263" s="66"/>
      <c r="C263" s="67"/>
      <c r="D263" s="56"/>
      <c r="E263" s="65"/>
      <c r="H263" s="56"/>
      <c r="I263" s="56"/>
    </row>
    <row r="264" spans="1:9" s="68" customFormat="1" x14ac:dyDescent="0.2">
      <c r="A264" s="65"/>
      <c r="B264" s="66"/>
      <c r="C264" s="67"/>
      <c r="D264" s="56"/>
      <c r="E264" s="65"/>
      <c r="H264" s="56"/>
      <c r="I264" s="56"/>
    </row>
    <row r="265" spans="1:9" s="68" customFormat="1" x14ac:dyDescent="0.2">
      <c r="A265" s="65"/>
      <c r="B265" s="66"/>
      <c r="C265" s="67"/>
      <c r="D265" s="56"/>
      <c r="E265" s="65"/>
      <c r="H265" s="56"/>
      <c r="I265" s="56"/>
    </row>
    <row r="266" spans="1:9" s="68" customFormat="1" x14ac:dyDescent="0.2">
      <c r="A266" s="65"/>
      <c r="B266" s="66"/>
      <c r="C266" s="67"/>
      <c r="D266" s="56"/>
      <c r="E266" s="65"/>
      <c r="H266" s="56"/>
      <c r="I266" s="56"/>
    </row>
    <row r="267" spans="1:9" s="68" customFormat="1" x14ac:dyDescent="0.2">
      <c r="A267" s="65"/>
      <c r="B267" s="66"/>
      <c r="C267" s="67"/>
      <c r="D267" s="56"/>
      <c r="E267" s="65"/>
      <c r="H267" s="56"/>
      <c r="I267" s="56"/>
    </row>
    <row r="268" spans="1:9" s="68" customFormat="1" x14ac:dyDescent="0.2">
      <c r="A268" s="65"/>
      <c r="B268" s="66"/>
      <c r="C268" s="67"/>
      <c r="D268" s="56"/>
      <c r="E268" s="65"/>
      <c r="H268" s="56"/>
      <c r="I268" s="56"/>
    </row>
    <row r="269" spans="1:9" s="68" customFormat="1" x14ac:dyDescent="0.2">
      <c r="A269" s="65"/>
      <c r="B269" s="66"/>
      <c r="C269" s="67"/>
      <c r="D269" s="56"/>
      <c r="E269" s="65"/>
      <c r="H269" s="56"/>
      <c r="I269" s="56"/>
    </row>
    <row r="270" spans="1:9" s="68" customFormat="1" x14ac:dyDescent="0.2">
      <c r="A270" s="65"/>
      <c r="B270" s="66"/>
      <c r="C270" s="67"/>
      <c r="D270" s="56"/>
      <c r="E270" s="65"/>
      <c r="H270" s="56"/>
      <c r="I270" s="56"/>
    </row>
    <row r="271" spans="1:9" s="68" customFormat="1" x14ac:dyDescent="0.2">
      <c r="A271" s="65"/>
      <c r="B271" s="66"/>
      <c r="C271" s="67"/>
      <c r="D271" s="56"/>
      <c r="E271" s="65"/>
      <c r="H271" s="56"/>
      <c r="I271" s="56"/>
    </row>
    <row r="272" spans="1:9" s="68" customFormat="1" x14ac:dyDescent="0.2">
      <c r="A272" s="65"/>
      <c r="B272" s="66"/>
      <c r="C272" s="67"/>
      <c r="D272" s="56"/>
      <c r="E272" s="65"/>
      <c r="H272" s="56"/>
      <c r="I272" s="56"/>
    </row>
    <row r="273" spans="1:9" s="68" customFormat="1" x14ac:dyDescent="0.2">
      <c r="A273" s="65"/>
      <c r="B273" s="66"/>
      <c r="C273" s="67"/>
      <c r="D273" s="56"/>
      <c r="E273" s="65"/>
      <c r="H273" s="56"/>
      <c r="I273" s="56"/>
    </row>
    <row r="274" spans="1:9" s="68" customFormat="1" x14ac:dyDescent="0.2">
      <c r="A274" s="65"/>
      <c r="B274" s="66"/>
      <c r="C274" s="67"/>
      <c r="D274" s="56"/>
      <c r="E274" s="65"/>
      <c r="H274" s="56"/>
      <c r="I274" s="56"/>
    </row>
    <row r="275" spans="1:9" s="68" customFormat="1" x14ac:dyDescent="0.2">
      <c r="A275" s="65"/>
      <c r="B275" s="66"/>
      <c r="C275" s="67"/>
      <c r="D275" s="56"/>
      <c r="E275" s="65"/>
      <c r="H275" s="56"/>
      <c r="I275" s="56"/>
    </row>
    <row r="276" spans="1:9" s="68" customFormat="1" x14ac:dyDescent="0.2">
      <c r="A276" s="65"/>
      <c r="B276" s="66"/>
      <c r="C276" s="67"/>
      <c r="D276" s="56"/>
      <c r="E276" s="65"/>
      <c r="H276" s="56"/>
      <c r="I276" s="56"/>
    </row>
    <row r="277" spans="1:9" s="68" customFormat="1" x14ac:dyDescent="0.2">
      <c r="A277" s="65"/>
      <c r="B277" s="66"/>
      <c r="C277" s="67"/>
      <c r="D277" s="56"/>
      <c r="E277" s="65"/>
      <c r="H277" s="56"/>
      <c r="I277" s="56"/>
    </row>
    <row r="278" spans="1:9" s="68" customFormat="1" x14ac:dyDescent="0.2">
      <c r="A278" s="65"/>
      <c r="B278" s="66"/>
      <c r="C278" s="67"/>
      <c r="D278" s="56"/>
      <c r="E278" s="65"/>
      <c r="H278" s="56"/>
      <c r="I278" s="56"/>
    </row>
    <row r="279" spans="1:9" s="68" customFormat="1" x14ac:dyDescent="0.2">
      <c r="A279" s="65"/>
      <c r="B279" s="66"/>
      <c r="C279" s="67"/>
      <c r="D279" s="56"/>
      <c r="E279" s="65"/>
      <c r="H279" s="56"/>
      <c r="I279" s="56"/>
    </row>
    <row r="280" spans="1:9" s="68" customFormat="1" x14ac:dyDescent="0.2">
      <c r="A280" s="65"/>
      <c r="B280" s="66"/>
      <c r="C280" s="67"/>
      <c r="D280" s="56"/>
      <c r="E280" s="65"/>
      <c r="H280" s="56"/>
      <c r="I280" s="56"/>
    </row>
    <row r="281" spans="1:9" s="68" customFormat="1" x14ac:dyDescent="0.2">
      <c r="A281" s="65"/>
      <c r="B281" s="66"/>
      <c r="C281" s="67"/>
      <c r="D281" s="56"/>
      <c r="E281" s="65"/>
      <c r="H281" s="56"/>
      <c r="I281" s="56"/>
    </row>
    <row r="282" spans="1:9" s="68" customFormat="1" x14ac:dyDescent="0.2">
      <c r="A282" s="65"/>
      <c r="B282" s="66"/>
      <c r="C282" s="67"/>
      <c r="D282" s="56"/>
      <c r="E282" s="65"/>
      <c r="H282" s="56"/>
      <c r="I282" s="56"/>
    </row>
    <row r="283" spans="1:9" s="68" customFormat="1" x14ac:dyDescent="0.2">
      <c r="A283" s="65"/>
      <c r="B283" s="66"/>
      <c r="C283" s="67"/>
      <c r="D283" s="56"/>
      <c r="E283" s="65"/>
      <c r="H283" s="56"/>
      <c r="I283" s="56"/>
    </row>
    <row r="284" spans="1:9" s="68" customFormat="1" x14ac:dyDescent="0.2">
      <c r="A284" s="65"/>
      <c r="B284" s="66"/>
      <c r="C284" s="67"/>
      <c r="D284" s="56"/>
      <c r="E284" s="65"/>
      <c r="H284" s="56"/>
      <c r="I284" s="56"/>
    </row>
    <row r="285" spans="1:9" s="68" customFormat="1" x14ac:dyDescent="0.2">
      <c r="A285" s="65"/>
      <c r="B285" s="66"/>
      <c r="C285" s="67"/>
      <c r="D285" s="56"/>
      <c r="E285" s="65"/>
      <c r="H285" s="56"/>
      <c r="I285" s="56"/>
    </row>
    <row r="286" spans="1:9" s="68" customFormat="1" x14ac:dyDescent="0.2">
      <c r="A286" s="65"/>
      <c r="B286" s="66"/>
      <c r="C286" s="67"/>
      <c r="D286" s="56"/>
      <c r="E286" s="65"/>
      <c r="H286" s="56"/>
      <c r="I286" s="56"/>
    </row>
    <row r="287" spans="1:9" s="68" customFormat="1" x14ac:dyDescent="0.2">
      <c r="A287" s="65"/>
      <c r="B287" s="66"/>
      <c r="C287" s="67"/>
      <c r="D287" s="56"/>
      <c r="E287" s="65"/>
      <c r="H287" s="56"/>
      <c r="I287" s="56"/>
    </row>
    <row r="288" spans="1:9" s="68" customFormat="1" x14ac:dyDescent="0.2">
      <c r="A288" s="65"/>
      <c r="B288" s="66"/>
      <c r="C288" s="67"/>
      <c r="D288" s="56"/>
      <c r="E288" s="65"/>
      <c r="H288" s="56"/>
      <c r="I288" s="56"/>
    </row>
    <row r="289" spans="1:9" s="68" customFormat="1" x14ac:dyDescent="0.2">
      <c r="A289" s="65"/>
      <c r="B289" s="66"/>
      <c r="C289" s="67"/>
      <c r="D289" s="56"/>
      <c r="E289" s="65"/>
      <c r="H289" s="56"/>
      <c r="I289" s="56"/>
    </row>
    <row r="290" spans="1:9" s="68" customFormat="1" x14ac:dyDescent="0.2">
      <c r="A290" s="65"/>
      <c r="B290" s="66"/>
      <c r="C290" s="67"/>
      <c r="D290" s="56"/>
      <c r="E290" s="65"/>
      <c r="H290" s="56"/>
      <c r="I290" s="56"/>
    </row>
    <row r="291" spans="1:9" s="68" customFormat="1" x14ac:dyDescent="0.2">
      <c r="A291" s="65"/>
      <c r="B291" s="66"/>
      <c r="C291" s="67"/>
      <c r="D291" s="56"/>
      <c r="E291" s="65"/>
      <c r="H291" s="56"/>
      <c r="I291" s="56"/>
    </row>
    <row r="292" spans="1:9" s="68" customFormat="1" x14ac:dyDescent="0.2">
      <c r="A292" s="65"/>
      <c r="B292" s="66"/>
      <c r="C292" s="67"/>
      <c r="D292" s="56"/>
      <c r="E292" s="65"/>
      <c r="H292" s="56"/>
      <c r="I292" s="56"/>
    </row>
    <row r="293" spans="1:9" s="68" customFormat="1" x14ac:dyDescent="0.2">
      <c r="A293" s="65"/>
      <c r="B293" s="66"/>
      <c r="C293" s="67"/>
      <c r="D293" s="56"/>
      <c r="E293" s="65"/>
      <c r="H293" s="56"/>
      <c r="I293" s="56"/>
    </row>
    <row r="294" spans="1:9" s="68" customFormat="1" x14ac:dyDescent="0.2">
      <c r="A294" s="65"/>
      <c r="B294" s="66"/>
      <c r="C294" s="67"/>
      <c r="D294" s="56"/>
      <c r="E294" s="65"/>
      <c r="H294" s="56"/>
      <c r="I294" s="56"/>
    </row>
    <row r="295" spans="1:9" s="68" customFormat="1" x14ac:dyDescent="0.2">
      <c r="A295" s="65"/>
      <c r="B295" s="66"/>
      <c r="C295" s="67"/>
      <c r="D295" s="56"/>
      <c r="E295" s="65"/>
      <c r="H295" s="56"/>
      <c r="I295" s="56"/>
    </row>
    <row r="296" spans="1:9" s="68" customFormat="1" x14ac:dyDescent="0.2">
      <c r="A296" s="65"/>
      <c r="B296" s="66"/>
      <c r="C296" s="67"/>
      <c r="D296" s="56"/>
      <c r="E296" s="65"/>
      <c r="H296" s="56"/>
      <c r="I296" s="56"/>
    </row>
    <row r="297" spans="1:9" s="68" customFormat="1" x14ac:dyDescent="0.2">
      <c r="A297" s="65"/>
      <c r="B297" s="66"/>
      <c r="C297" s="67"/>
      <c r="D297" s="56"/>
      <c r="E297" s="65"/>
      <c r="H297" s="56"/>
      <c r="I297" s="56"/>
    </row>
    <row r="298" spans="1:9" s="68" customFormat="1" x14ac:dyDescent="0.2">
      <c r="A298" s="65"/>
      <c r="B298" s="66"/>
      <c r="C298" s="67"/>
      <c r="D298" s="56"/>
      <c r="E298" s="65"/>
      <c r="H298" s="56"/>
      <c r="I298" s="56"/>
    </row>
    <row r="299" spans="1:9" s="68" customFormat="1" x14ac:dyDescent="0.2">
      <c r="A299" s="65"/>
      <c r="B299" s="66"/>
      <c r="C299" s="67"/>
      <c r="D299" s="56"/>
      <c r="E299" s="65"/>
      <c r="H299" s="56"/>
      <c r="I299" s="56"/>
    </row>
    <row r="300" spans="1:9" s="68" customFormat="1" x14ac:dyDescent="0.2">
      <c r="A300" s="65"/>
      <c r="B300" s="66"/>
      <c r="C300" s="67"/>
      <c r="D300" s="56"/>
      <c r="E300" s="65"/>
      <c r="H300" s="56"/>
      <c r="I300" s="56"/>
    </row>
    <row r="301" spans="1:9" s="68" customFormat="1" x14ac:dyDescent="0.2">
      <c r="A301" s="65"/>
      <c r="B301" s="66"/>
      <c r="C301" s="67"/>
      <c r="D301" s="56"/>
      <c r="E301" s="65"/>
      <c r="H301" s="56"/>
      <c r="I301" s="56"/>
    </row>
    <row r="302" spans="1:9" s="68" customFormat="1" x14ac:dyDescent="0.2">
      <c r="A302" s="65"/>
      <c r="B302" s="66"/>
      <c r="C302" s="67"/>
      <c r="D302" s="56"/>
      <c r="E302" s="65"/>
      <c r="H302" s="56"/>
      <c r="I302" s="56"/>
    </row>
    <row r="303" spans="1:9" s="68" customFormat="1" x14ac:dyDescent="0.2">
      <c r="A303" s="65"/>
      <c r="B303" s="66"/>
      <c r="C303" s="67"/>
      <c r="D303" s="56"/>
      <c r="E303" s="65"/>
      <c r="H303" s="56"/>
      <c r="I303" s="56"/>
    </row>
    <row r="304" spans="1:9" s="68" customFormat="1" x14ac:dyDescent="0.2">
      <c r="A304" s="65"/>
      <c r="B304" s="66"/>
      <c r="C304" s="67"/>
      <c r="D304" s="56"/>
      <c r="E304" s="65"/>
      <c r="H304" s="56"/>
      <c r="I304" s="56"/>
    </row>
    <row r="305" spans="1:9" s="68" customFormat="1" x14ac:dyDescent="0.2">
      <c r="A305" s="65"/>
      <c r="B305" s="66"/>
      <c r="C305" s="67"/>
      <c r="D305" s="56"/>
      <c r="E305" s="65"/>
      <c r="H305" s="56"/>
      <c r="I305" s="56"/>
    </row>
    <row r="306" spans="1:9" s="68" customFormat="1" x14ac:dyDescent="0.2">
      <c r="A306" s="65"/>
      <c r="B306" s="66"/>
      <c r="C306" s="67"/>
      <c r="D306" s="56"/>
      <c r="E306" s="65"/>
      <c r="H306" s="56"/>
      <c r="I306" s="56"/>
    </row>
    <row r="307" spans="1:9" s="68" customFormat="1" x14ac:dyDescent="0.2">
      <c r="A307" s="65"/>
      <c r="B307" s="66"/>
      <c r="C307" s="67"/>
      <c r="D307" s="56"/>
      <c r="E307" s="65"/>
      <c r="H307" s="56"/>
      <c r="I307" s="56"/>
    </row>
    <row r="308" spans="1:9" s="68" customFormat="1" x14ac:dyDescent="0.2">
      <c r="A308" s="65"/>
      <c r="B308" s="66"/>
      <c r="C308" s="67"/>
      <c r="D308" s="56"/>
      <c r="E308" s="65"/>
      <c r="H308" s="56"/>
      <c r="I308" s="56"/>
    </row>
    <row r="309" spans="1:9" s="68" customFormat="1" x14ac:dyDescent="0.2">
      <c r="A309" s="65"/>
      <c r="B309" s="66"/>
      <c r="C309" s="67"/>
      <c r="D309" s="56"/>
      <c r="E309" s="65"/>
      <c r="H309" s="56"/>
      <c r="I309" s="56"/>
    </row>
    <row r="310" spans="1:9" s="68" customFormat="1" x14ac:dyDescent="0.2">
      <c r="A310" s="65"/>
      <c r="B310" s="66"/>
      <c r="C310" s="67"/>
      <c r="D310" s="56"/>
      <c r="E310" s="65"/>
      <c r="H310" s="56"/>
      <c r="I310" s="56"/>
    </row>
    <row r="311" spans="1:9" s="68" customFormat="1" x14ac:dyDescent="0.2">
      <c r="A311" s="65"/>
      <c r="B311" s="66"/>
      <c r="C311" s="67"/>
      <c r="D311" s="56"/>
      <c r="E311" s="65"/>
      <c r="H311" s="56"/>
      <c r="I311" s="56"/>
    </row>
    <row r="312" spans="1:9" s="68" customFormat="1" x14ac:dyDescent="0.2">
      <c r="A312" s="65"/>
      <c r="B312" s="66"/>
      <c r="C312" s="67"/>
      <c r="D312" s="56"/>
      <c r="E312" s="65"/>
      <c r="H312" s="56"/>
      <c r="I312" s="56"/>
    </row>
    <row r="313" spans="1:9" s="68" customFormat="1" x14ac:dyDescent="0.2">
      <c r="A313" s="65"/>
      <c r="B313" s="66"/>
      <c r="C313" s="67"/>
      <c r="D313" s="56"/>
      <c r="E313" s="65"/>
      <c r="H313" s="56"/>
      <c r="I313" s="56"/>
    </row>
    <row r="314" spans="1:9" s="68" customFormat="1" x14ac:dyDescent="0.2">
      <c r="A314" s="65"/>
      <c r="B314" s="66"/>
      <c r="C314" s="67"/>
      <c r="D314" s="56"/>
      <c r="E314" s="65"/>
      <c r="H314" s="56"/>
      <c r="I314" s="56"/>
    </row>
    <row r="315" spans="1:9" s="68" customFormat="1" x14ac:dyDescent="0.2">
      <c r="A315" s="65"/>
      <c r="B315" s="66"/>
      <c r="C315" s="67"/>
      <c r="D315" s="56"/>
      <c r="E315" s="65"/>
      <c r="H315" s="56"/>
      <c r="I315" s="56"/>
    </row>
    <row r="316" spans="1:9" s="68" customFormat="1" x14ac:dyDescent="0.2">
      <c r="A316" s="65"/>
      <c r="B316" s="66"/>
      <c r="C316" s="67"/>
      <c r="D316" s="56"/>
      <c r="E316" s="65"/>
      <c r="H316" s="56"/>
      <c r="I316" s="56"/>
    </row>
    <row r="317" spans="1:9" s="68" customFormat="1" x14ac:dyDescent="0.2">
      <c r="A317" s="65"/>
      <c r="B317" s="66"/>
      <c r="C317" s="67"/>
      <c r="D317" s="56"/>
      <c r="E317" s="65"/>
      <c r="H317" s="56"/>
      <c r="I317" s="56"/>
    </row>
    <row r="318" spans="1:9" s="68" customFormat="1" x14ac:dyDescent="0.2">
      <c r="A318" s="65"/>
      <c r="B318" s="66"/>
      <c r="C318" s="67"/>
      <c r="D318" s="56"/>
      <c r="E318" s="65"/>
      <c r="H318" s="56"/>
      <c r="I318" s="56"/>
    </row>
    <row r="319" spans="1:9" s="68" customFormat="1" x14ac:dyDescent="0.2">
      <c r="A319" s="65"/>
      <c r="B319" s="66"/>
      <c r="C319" s="67"/>
      <c r="D319" s="56"/>
      <c r="E319" s="65"/>
      <c r="H319" s="56"/>
      <c r="I319" s="56"/>
    </row>
    <row r="320" spans="1:9" s="68" customFormat="1" x14ac:dyDescent="0.2">
      <c r="A320" s="65"/>
      <c r="B320" s="66"/>
      <c r="C320" s="67"/>
      <c r="D320" s="56"/>
      <c r="E320" s="65"/>
      <c r="H320" s="56"/>
      <c r="I320" s="56"/>
    </row>
    <row r="321" spans="1:9" s="68" customFormat="1" x14ac:dyDescent="0.2">
      <c r="A321" s="65"/>
      <c r="B321" s="66"/>
      <c r="C321" s="67"/>
      <c r="D321" s="56"/>
      <c r="E321" s="65"/>
      <c r="H321" s="56"/>
      <c r="I321" s="56"/>
    </row>
    <row r="322" spans="1:9" s="68" customFormat="1" x14ac:dyDescent="0.2">
      <c r="A322" s="65"/>
      <c r="B322" s="66"/>
      <c r="C322" s="67"/>
      <c r="D322" s="56"/>
      <c r="E322" s="65"/>
      <c r="H322" s="56"/>
      <c r="I322" s="56"/>
    </row>
    <row r="323" spans="1:9" s="68" customFormat="1" x14ac:dyDescent="0.2">
      <c r="A323" s="65"/>
      <c r="B323" s="66"/>
      <c r="C323" s="67"/>
      <c r="D323" s="56"/>
      <c r="E323" s="65"/>
      <c r="H323" s="56"/>
      <c r="I323" s="56"/>
    </row>
    <row r="324" spans="1:9" s="68" customFormat="1" x14ac:dyDescent="0.2">
      <c r="A324" s="65"/>
      <c r="B324" s="66"/>
      <c r="C324" s="67"/>
      <c r="D324" s="56"/>
      <c r="E324" s="65"/>
      <c r="H324" s="56"/>
      <c r="I324" s="56"/>
    </row>
    <row r="325" spans="1:9" s="68" customFormat="1" x14ac:dyDescent="0.2">
      <c r="A325" s="65"/>
      <c r="B325" s="66"/>
      <c r="C325" s="67"/>
      <c r="D325" s="56"/>
      <c r="E325" s="65"/>
      <c r="H325" s="56"/>
      <c r="I325" s="56"/>
    </row>
    <row r="326" spans="1:9" s="68" customFormat="1" x14ac:dyDescent="0.2">
      <c r="A326" s="65"/>
      <c r="B326" s="66"/>
      <c r="C326" s="67"/>
      <c r="D326" s="56"/>
      <c r="E326" s="65"/>
      <c r="H326" s="56"/>
      <c r="I326" s="56"/>
    </row>
    <row r="327" spans="1:9" s="68" customFormat="1" x14ac:dyDescent="0.2">
      <c r="A327" s="65"/>
      <c r="B327" s="66"/>
      <c r="C327" s="67"/>
      <c r="D327" s="56"/>
      <c r="E327" s="65"/>
      <c r="H327" s="56"/>
      <c r="I327" s="56"/>
    </row>
    <row r="328" spans="1:9" s="68" customFormat="1" x14ac:dyDescent="0.2">
      <c r="A328" s="65"/>
      <c r="B328" s="66"/>
      <c r="C328" s="67"/>
      <c r="D328" s="56"/>
      <c r="E328" s="65"/>
      <c r="H328" s="56"/>
      <c r="I328" s="56"/>
    </row>
    <row r="329" spans="1:9" s="68" customFormat="1" x14ac:dyDescent="0.2">
      <c r="A329" s="65"/>
      <c r="B329" s="66"/>
      <c r="C329" s="67"/>
      <c r="D329" s="56"/>
      <c r="E329" s="65"/>
      <c r="H329" s="56"/>
      <c r="I329" s="56"/>
    </row>
    <row r="330" spans="1:9" s="68" customFormat="1" x14ac:dyDescent="0.2">
      <c r="A330" s="65"/>
      <c r="B330" s="66"/>
      <c r="C330" s="67"/>
      <c r="D330" s="56"/>
      <c r="E330" s="65"/>
      <c r="H330" s="56"/>
      <c r="I330" s="56"/>
    </row>
    <row r="331" spans="1:9" s="68" customFormat="1" x14ac:dyDescent="0.2">
      <c r="A331" s="65"/>
      <c r="B331" s="66"/>
      <c r="C331" s="67"/>
      <c r="D331" s="56"/>
      <c r="E331" s="65"/>
      <c r="H331" s="56"/>
      <c r="I331" s="56"/>
    </row>
    <row r="332" spans="1:9" s="68" customFormat="1" x14ac:dyDescent="0.2">
      <c r="A332" s="65"/>
      <c r="B332" s="66"/>
      <c r="C332" s="67"/>
      <c r="D332" s="56"/>
      <c r="E332" s="65"/>
      <c r="H332" s="56"/>
      <c r="I332" s="56"/>
    </row>
    <row r="333" spans="1:9" s="68" customFormat="1" x14ac:dyDescent="0.2">
      <c r="A333" s="65"/>
      <c r="B333" s="66"/>
      <c r="C333" s="67"/>
      <c r="D333" s="56"/>
      <c r="E333" s="65"/>
      <c r="H333" s="56"/>
      <c r="I333" s="56"/>
    </row>
    <row r="334" spans="1:9" s="68" customFormat="1" x14ac:dyDescent="0.2">
      <c r="A334" s="65"/>
      <c r="B334" s="66"/>
      <c r="C334" s="67"/>
      <c r="D334" s="56"/>
      <c r="E334" s="65"/>
      <c r="H334" s="56"/>
      <c r="I334" s="56"/>
    </row>
    <row r="335" spans="1:9" s="68" customFormat="1" x14ac:dyDescent="0.2">
      <c r="A335" s="65"/>
      <c r="B335" s="66"/>
      <c r="C335" s="67"/>
      <c r="D335" s="56"/>
      <c r="E335" s="65"/>
      <c r="H335" s="56"/>
      <c r="I335" s="56"/>
    </row>
    <row r="336" spans="1:9" s="68" customFormat="1" x14ac:dyDescent="0.2">
      <c r="A336" s="65"/>
      <c r="B336" s="66"/>
      <c r="C336" s="67"/>
      <c r="D336" s="56"/>
      <c r="E336" s="65"/>
      <c r="H336" s="56"/>
      <c r="I336" s="56"/>
    </row>
    <row r="337" spans="1:9" s="68" customFormat="1" x14ac:dyDescent="0.2">
      <c r="A337" s="65"/>
      <c r="B337" s="66"/>
      <c r="C337" s="67"/>
      <c r="D337" s="56"/>
      <c r="E337" s="65"/>
      <c r="H337" s="56"/>
      <c r="I337" s="56"/>
    </row>
    <row r="338" spans="1:9" s="68" customFormat="1" x14ac:dyDescent="0.2">
      <c r="A338" s="65"/>
      <c r="B338" s="66"/>
      <c r="C338" s="67"/>
      <c r="D338" s="56"/>
      <c r="E338" s="65"/>
      <c r="H338" s="56"/>
      <c r="I338" s="56"/>
    </row>
    <row r="339" spans="1:9" s="68" customFormat="1" x14ac:dyDescent="0.2">
      <c r="A339" s="65"/>
      <c r="B339" s="66"/>
      <c r="C339" s="67"/>
      <c r="D339" s="56"/>
      <c r="E339" s="65"/>
      <c r="H339" s="56"/>
      <c r="I339" s="56"/>
    </row>
    <row r="340" spans="1:9" s="68" customFormat="1" x14ac:dyDescent="0.2">
      <c r="A340" s="65"/>
      <c r="B340" s="66"/>
      <c r="C340" s="67"/>
      <c r="D340" s="56"/>
      <c r="E340" s="65"/>
      <c r="H340" s="56"/>
      <c r="I340" s="56"/>
    </row>
    <row r="341" spans="1:9" s="68" customFormat="1" x14ac:dyDescent="0.2">
      <c r="A341" s="65"/>
      <c r="B341" s="66"/>
      <c r="C341" s="67"/>
      <c r="D341" s="56"/>
      <c r="E341" s="65"/>
      <c r="H341" s="56"/>
      <c r="I341" s="56"/>
    </row>
    <row r="342" spans="1:9" s="68" customFormat="1" x14ac:dyDescent="0.2">
      <c r="A342" s="65"/>
      <c r="B342" s="66"/>
      <c r="C342" s="67"/>
      <c r="D342" s="56"/>
      <c r="E342" s="65"/>
      <c r="H342" s="56"/>
      <c r="I342" s="56"/>
    </row>
    <row r="343" spans="1:9" s="68" customFormat="1" x14ac:dyDescent="0.2">
      <c r="A343" s="65"/>
      <c r="B343" s="66"/>
      <c r="C343" s="67"/>
      <c r="D343" s="56"/>
      <c r="E343" s="65"/>
      <c r="H343" s="56"/>
      <c r="I343" s="56"/>
    </row>
    <row r="344" spans="1:9" s="68" customFormat="1" x14ac:dyDescent="0.2">
      <c r="A344" s="65"/>
      <c r="B344" s="66"/>
      <c r="C344" s="67"/>
      <c r="D344" s="56"/>
      <c r="E344" s="65"/>
      <c r="H344" s="56"/>
      <c r="I344" s="56"/>
    </row>
    <row r="345" spans="1:9" s="68" customFormat="1" x14ac:dyDescent="0.2">
      <c r="A345" s="65"/>
      <c r="B345" s="66"/>
      <c r="C345" s="67"/>
      <c r="D345" s="56"/>
      <c r="E345" s="65"/>
      <c r="H345" s="56"/>
      <c r="I345" s="56"/>
    </row>
    <row r="346" spans="1:9" s="68" customFormat="1" x14ac:dyDescent="0.2">
      <c r="A346" s="65"/>
      <c r="B346" s="66"/>
      <c r="C346" s="67"/>
      <c r="D346" s="56"/>
      <c r="E346" s="65"/>
      <c r="H346" s="56"/>
      <c r="I346" s="56"/>
    </row>
    <row r="347" spans="1:9" s="68" customFormat="1" x14ac:dyDescent="0.2">
      <c r="A347" s="65"/>
      <c r="B347" s="66"/>
      <c r="C347" s="67"/>
      <c r="D347" s="56"/>
      <c r="E347" s="65"/>
      <c r="H347" s="56"/>
      <c r="I347" s="56"/>
    </row>
    <row r="348" spans="1:9" s="68" customFormat="1" x14ac:dyDescent="0.2">
      <c r="A348" s="65"/>
      <c r="B348" s="66"/>
      <c r="C348" s="67"/>
      <c r="D348" s="56"/>
      <c r="E348" s="65"/>
      <c r="H348" s="56"/>
      <c r="I348" s="56"/>
    </row>
    <row r="349" spans="1:9" s="68" customFormat="1" x14ac:dyDescent="0.2">
      <c r="A349" s="65"/>
      <c r="B349" s="66"/>
      <c r="C349" s="67"/>
      <c r="D349" s="56"/>
      <c r="E349" s="65"/>
      <c r="H349" s="56"/>
      <c r="I349" s="56"/>
    </row>
    <row r="350" spans="1:9" s="68" customFormat="1" x14ac:dyDescent="0.2">
      <c r="A350" s="65"/>
      <c r="B350" s="66"/>
      <c r="C350" s="67"/>
      <c r="D350" s="56"/>
      <c r="E350" s="65"/>
      <c r="H350" s="56"/>
      <c r="I350" s="56"/>
    </row>
    <row r="351" spans="1:9" s="68" customFormat="1" x14ac:dyDescent="0.2">
      <c r="A351" s="65"/>
      <c r="B351" s="66"/>
      <c r="C351" s="67"/>
      <c r="D351" s="56"/>
      <c r="E351" s="65"/>
      <c r="H351" s="56"/>
      <c r="I351" s="56"/>
    </row>
    <row r="352" spans="1:9" s="68" customFormat="1" x14ac:dyDescent="0.2">
      <c r="A352" s="65"/>
      <c r="B352" s="66"/>
      <c r="C352" s="67"/>
      <c r="D352" s="56"/>
      <c r="E352" s="65"/>
      <c r="H352" s="56"/>
      <c r="I352" s="56"/>
    </row>
    <row r="353" spans="1:9" s="68" customFormat="1" x14ac:dyDescent="0.2">
      <c r="A353" s="65"/>
      <c r="B353" s="66"/>
      <c r="C353" s="67"/>
      <c r="D353" s="56"/>
      <c r="E353" s="65"/>
      <c r="H353" s="56"/>
      <c r="I353" s="56"/>
    </row>
    <row r="354" spans="1:9" s="68" customFormat="1" x14ac:dyDescent="0.2">
      <c r="A354" s="65"/>
      <c r="B354" s="66"/>
      <c r="C354" s="67"/>
      <c r="D354" s="56"/>
      <c r="E354" s="65"/>
      <c r="H354" s="56"/>
      <c r="I354" s="56"/>
    </row>
    <row r="355" spans="1:9" s="68" customFormat="1" x14ac:dyDescent="0.2">
      <c r="A355" s="65"/>
      <c r="B355" s="66"/>
      <c r="C355" s="67"/>
      <c r="D355" s="56"/>
      <c r="E355" s="65"/>
      <c r="H355" s="56"/>
      <c r="I355" s="56"/>
    </row>
    <row r="356" spans="1:9" s="68" customFormat="1" x14ac:dyDescent="0.2">
      <c r="A356" s="65"/>
      <c r="B356" s="66"/>
      <c r="C356" s="67"/>
      <c r="D356" s="56"/>
      <c r="E356" s="65"/>
      <c r="H356" s="56"/>
      <c r="I356" s="56"/>
    </row>
    <row r="357" spans="1:9" s="68" customFormat="1" x14ac:dyDescent="0.2">
      <c r="A357" s="65"/>
      <c r="B357" s="66"/>
      <c r="C357" s="67"/>
      <c r="D357" s="56"/>
      <c r="E357" s="65"/>
      <c r="H357" s="56"/>
      <c r="I357" s="56"/>
    </row>
    <row r="358" spans="1:9" s="68" customFormat="1" x14ac:dyDescent="0.2">
      <c r="A358" s="65"/>
      <c r="B358" s="66"/>
      <c r="C358" s="67"/>
      <c r="D358" s="56"/>
      <c r="E358" s="65"/>
      <c r="H358" s="56"/>
      <c r="I358" s="56"/>
    </row>
    <row r="359" spans="1:9" s="68" customFormat="1" x14ac:dyDescent="0.2">
      <c r="A359" s="65"/>
      <c r="B359" s="66"/>
      <c r="C359" s="67"/>
      <c r="D359" s="56"/>
      <c r="E359" s="65"/>
      <c r="H359" s="56"/>
      <c r="I359" s="56"/>
    </row>
    <row r="360" spans="1:9" s="68" customFormat="1" x14ac:dyDescent="0.2">
      <c r="A360" s="65"/>
      <c r="B360" s="66"/>
      <c r="C360" s="67"/>
      <c r="D360" s="56"/>
      <c r="E360" s="65"/>
      <c r="H360" s="56"/>
      <c r="I360" s="56"/>
    </row>
    <row r="361" spans="1:9" s="68" customFormat="1" x14ac:dyDescent="0.2">
      <c r="A361" s="65"/>
      <c r="B361" s="66"/>
      <c r="C361" s="67"/>
      <c r="D361" s="56"/>
      <c r="E361" s="65"/>
      <c r="H361" s="56"/>
      <c r="I361" s="56"/>
    </row>
    <row r="362" spans="1:9" s="68" customFormat="1" x14ac:dyDescent="0.2">
      <c r="A362" s="65"/>
      <c r="B362" s="66"/>
      <c r="C362" s="67"/>
      <c r="D362" s="56"/>
      <c r="E362" s="65"/>
      <c r="H362" s="56"/>
      <c r="I362" s="56"/>
    </row>
    <row r="363" spans="1:9" s="68" customFormat="1" x14ac:dyDescent="0.2">
      <c r="A363" s="65"/>
      <c r="B363" s="66"/>
      <c r="C363" s="67"/>
      <c r="D363" s="56"/>
      <c r="E363" s="65"/>
      <c r="H363" s="56"/>
      <c r="I363" s="56"/>
    </row>
    <row r="364" spans="1:9" s="68" customFormat="1" x14ac:dyDescent="0.2">
      <c r="A364" s="65"/>
      <c r="B364" s="66"/>
      <c r="C364" s="67"/>
      <c r="D364" s="56"/>
      <c r="E364" s="65"/>
      <c r="H364" s="56"/>
      <c r="I364" s="56"/>
    </row>
    <row r="365" spans="1:9" s="68" customFormat="1" x14ac:dyDescent="0.2">
      <c r="A365" s="65"/>
      <c r="B365" s="66"/>
      <c r="C365" s="67"/>
      <c r="D365" s="56"/>
      <c r="E365" s="65"/>
      <c r="H365" s="56"/>
      <c r="I365" s="56"/>
    </row>
    <row r="366" spans="1:9" s="68" customFormat="1" x14ac:dyDescent="0.2">
      <c r="A366" s="65"/>
      <c r="B366" s="66"/>
      <c r="C366" s="67"/>
      <c r="D366" s="56"/>
      <c r="E366" s="65"/>
      <c r="H366" s="56"/>
      <c r="I366" s="56"/>
    </row>
    <row r="367" spans="1:9" s="68" customFormat="1" x14ac:dyDescent="0.2">
      <c r="A367" s="65"/>
      <c r="B367" s="66"/>
      <c r="C367" s="67"/>
      <c r="D367" s="56"/>
      <c r="E367" s="65"/>
      <c r="H367" s="56"/>
      <c r="I367" s="56"/>
    </row>
    <row r="368" spans="1:9" s="68" customFormat="1" x14ac:dyDescent="0.2">
      <c r="A368" s="65"/>
      <c r="B368" s="66"/>
      <c r="C368" s="67"/>
      <c r="D368" s="56"/>
      <c r="E368" s="65"/>
      <c r="H368" s="56"/>
      <c r="I368" s="56"/>
    </row>
    <row r="369" spans="1:9" s="68" customFormat="1" x14ac:dyDescent="0.2">
      <c r="A369" s="65"/>
      <c r="B369" s="66"/>
      <c r="C369" s="67"/>
      <c r="D369" s="56"/>
      <c r="E369" s="65"/>
      <c r="H369" s="56"/>
      <c r="I369" s="56"/>
    </row>
    <row r="370" spans="1:9" s="68" customFormat="1" x14ac:dyDescent="0.2">
      <c r="A370" s="65"/>
      <c r="B370" s="66"/>
      <c r="C370" s="67"/>
      <c r="D370" s="56"/>
      <c r="E370" s="65"/>
      <c r="H370" s="56"/>
      <c r="I370" s="56"/>
    </row>
    <row r="371" spans="1:9" s="68" customFormat="1" x14ac:dyDescent="0.2">
      <c r="A371" s="65"/>
      <c r="B371" s="66"/>
      <c r="C371" s="67"/>
      <c r="D371" s="56"/>
      <c r="E371" s="65"/>
      <c r="H371" s="56"/>
      <c r="I371" s="56"/>
    </row>
    <row r="372" spans="1:9" s="68" customFormat="1" x14ac:dyDescent="0.2">
      <c r="A372" s="65"/>
      <c r="B372" s="66"/>
      <c r="C372" s="67"/>
      <c r="D372" s="56"/>
      <c r="E372" s="65"/>
      <c r="H372" s="56"/>
      <c r="I372" s="56"/>
    </row>
    <row r="373" spans="1:9" s="68" customFormat="1" x14ac:dyDescent="0.2">
      <c r="A373" s="65"/>
      <c r="B373" s="66"/>
      <c r="C373" s="67"/>
      <c r="D373" s="56"/>
      <c r="E373" s="65"/>
      <c r="H373" s="56"/>
      <c r="I373" s="56"/>
    </row>
    <row r="374" spans="1:9" s="68" customFormat="1" x14ac:dyDescent="0.2">
      <c r="A374" s="65"/>
      <c r="B374" s="66"/>
      <c r="C374" s="67"/>
      <c r="D374" s="56"/>
      <c r="E374" s="65"/>
      <c r="H374" s="56"/>
      <c r="I374" s="56"/>
    </row>
    <row r="375" spans="1:9" s="68" customFormat="1" x14ac:dyDescent="0.2">
      <c r="A375" s="65"/>
      <c r="B375" s="66"/>
      <c r="C375" s="67"/>
      <c r="D375" s="56"/>
      <c r="E375" s="65"/>
      <c r="H375" s="56"/>
      <c r="I375" s="56"/>
    </row>
    <row r="376" spans="1:9" s="68" customFormat="1" x14ac:dyDescent="0.2">
      <c r="A376" s="65"/>
      <c r="B376" s="66"/>
      <c r="C376" s="67"/>
      <c r="D376" s="56"/>
      <c r="E376" s="65"/>
      <c r="H376" s="56"/>
      <c r="I376" s="56"/>
    </row>
    <row r="377" spans="1:9" s="68" customFormat="1" x14ac:dyDescent="0.2">
      <c r="A377" s="65"/>
      <c r="B377" s="66"/>
      <c r="C377" s="67"/>
      <c r="D377" s="56"/>
      <c r="E377" s="65"/>
      <c r="H377" s="56"/>
      <c r="I377" s="56"/>
    </row>
    <row r="378" spans="1:9" s="68" customFormat="1" x14ac:dyDescent="0.2">
      <c r="A378" s="65"/>
      <c r="B378" s="66"/>
      <c r="C378" s="67"/>
      <c r="D378" s="56"/>
      <c r="E378" s="65"/>
      <c r="H378" s="56"/>
      <c r="I378" s="56"/>
    </row>
    <row r="379" spans="1:9" s="68" customFormat="1" x14ac:dyDescent="0.2">
      <c r="A379" s="65"/>
      <c r="B379" s="66"/>
      <c r="C379" s="67"/>
      <c r="D379" s="56"/>
      <c r="E379" s="65"/>
      <c r="H379" s="56"/>
      <c r="I379" s="56"/>
    </row>
    <row r="380" spans="1:9" s="68" customFormat="1" x14ac:dyDescent="0.2">
      <c r="A380" s="65"/>
      <c r="B380" s="66"/>
      <c r="C380" s="67"/>
      <c r="D380" s="56"/>
      <c r="E380" s="65"/>
      <c r="H380" s="56"/>
      <c r="I380" s="56"/>
    </row>
    <row r="381" spans="1:9" s="68" customFormat="1" x14ac:dyDescent="0.2">
      <c r="A381" s="65"/>
      <c r="B381" s="66"/>
      <c r="C381" s="67"/>
      <c r="D381" s="56"/>
      <c r="E381" s="65"/>
      <c r="H381" s="56"/>
      <c r="I381" s="56"/>
    </row>
    <row r="382" spans="1:9" s="68" customFormat="1" x14ac:dyDescent="0.2">
      <c r="A382" s="65"/>
      <c r="B382" s="66"/>
      <c r="C382" s="67"/>
      <c r="D382" s="56"/>
      <c r="E382" s="65"/>
      <c r="H382" s="56"/>
      <c r="I382" s="56"/>
    </row>
    <row r="383" spans="1:9" s="68" customFormat="1" x14ac:dyDescent="0.2">
      <c r="A383" s="65"/>
      <c r="B383" s="66"/>
      <c r="C383" s="67"/>
      <c r="D383" s="56"/>
      <c r="E383" s="65"/>
      <c r="H383" s="56"/>
      <c r="I383" s="56"/>
    </row>
    <row r="384" spans="1:9" s="68" customFormat="1" x14ac:dyDescent="0.2">
      <c r="A384" s="65"/>
      <c r="B384" s="66"/>
      <c r="C384" s="67"/>
      <c r="D384" s="56"/>
      <c r="E384" s="65"/>
      <c r="H384" s="56"/>
      <c r="I384" s="56"/>
    </row>
    <row r="385" spans="1:9" s="68" customFormat="1" x14ac:dyDescent="0.2">
      <c r="A385" s="65"/>
      <c r="B385" s="66"/>
      <c r="C385" s="67"/>
      <c r="D385" s="56"/>
      <c r="E385" s="65"/>
      <c r="H385" s="56"/>
      <c r="I385" s="56"/>
    </row>
    <row r="386" spans="1:9" s="68" customFormat="1" x14ac:dyDescent="0.2">
      <c r="A386" s="65"/>
      <c r="B386" s="66"/>
      <c r="C386" s="67"/>
      <c r="D386" s="56"/>
      <c r="E386" s="65"/>
      <c r="H386" s="56"/>
      <c r="I386" s="56"/>
    </row>
    <row r="387" spans="1:9" s="68" customFormat="1" x14ac:dyDescent="0.2">
      <c r="A387" s="65"/>
      <c r="B387" s="66"/>
      <c r="C387" s="67"/>
      <c r="D387" s="56"/>
      <c r="E387" s="65"/>
      <c r="H387" s="56"/>
      <c r="I387" s="56"/>
    </row>
    <row r="388" spans="1:9" s="68" customFormat="1" x14ac:dyDescent="0.2">
      <c r="A388" s="65"/>
      <c r="B388" s="66"/>
      <c r="C388" s="67"/>
      <c r="D388" s="56"/>
      <c r="E388" s="65"/>
      <c r="H388" s="56"/>
      <c r="I388" s="56"/>
    </row>
    <row r="389" spans="1:9" s="68" customFormat="1" x14ac:dyDescent="0.2">
      <c r="A389" s="65"/>
      <c r="B389" s="66"/>
      <c r="C389" s="67"/>
      <c r="D389" s="56"/>
      <c r="E389" s="65"/>
      <c r="H389" s="56"/>
      <c r="I389" s="56"/>
    </row>
    <row r="390" spans="1:9" s="68" customFormat="1" x14ac:dyDescent="0.2">
      <c r="A390" s="65"/>
      <c r="B390" s="66"/>
      <c r="C390" s="67"/>
      <c r="D390" s="56"/>
      <c r="E390" s="65"/>
      <c r="H390" s="56"/>
      <c r="I390" s="56"/>
    </row>
    <row r="391" spans="1:9" s="68" customFormat="1" x14ac:dyDescent="0.2">
      <c r="A391" s="65"/>
      <c r="B391" s="66"/>
      <c r="C391" s="67"/>
      <c r="D391" s="56"/>
      <c r="E391" s="65"/>
      <c r="H391" s="56"/>
      <c r="I391" s="56"/>
    </row>
    <row r="392" spans="1:9" s="68" customFormat="1" x14ac:dyDescent="0.2">
      <c r="A392" s="65"/>
      <c r="B392" s="66"/>
      <c r="C392" s="67"/>
      <c r="D392" s="56"/>
      <c r="E392" s="65"/>
      <c r="H392" s="56"/>
      <c r="I392" s="56"/>
    </row>
    <row r="393" spans="1:9" s="68" customFormat="1" x14ac:dyDescent="0.2">
      <c r="A393" s="65"/>
      <c r="B393" s="66"/>
      <c r="C393" s="67"/>
      <c r="D393" s="56"/>
      <c r="E393" s="65"/>
      <c r="H393" s="56"/>
      <c r="I393" s="56"/>
    </row>
    <row r="394" spans="1:9" s="68" customFormat="1" x14ac:dyDescent="0.2">
      <c r="A394" s="65"/>
      <c r="B394" s="66"/>
      <c r="C394" s="67"/>
      <c r="D394" s="56"/>
      <c r="E394" s="65"/>
      <c r="H394" s="56"/>
      <c r="I394" s="56"/>
    </row>
    <row r="395" spans="1:9" s="68" customFormat="1" x14ac:dyDescent="0.2">
      <c r="A395" s="65"/>
      <c r="B395" s="66"/>
      <c r="C395" s="67"/>
      <c r="D395" s="56"/>
      <c r="E395" s="65"/>
      <c r="H395" s="56"/>
      <c r="I395" s="56"/>
    </row>
    <row r="396" spans="1:9" s="68" customFormat="1" x14ac:dyDescent="0.2">
      <c r="A396" s="65"/>
      <c r="B396" s="66"/>
      <c r="C396" s="67"/>
      <c r="D396" s="56"/>
      <c r="E396" s="65"/>
      <c r="H396" s="56"/>
      <c r="I396" s="56"/>
    </row>
    <row r="397" spans="1:9" s="68" customFormat="1" x14ac:dyDescent="0.2">
      <c r="A397" s="65"/>
      <c r="B397" s="66"/>
      <c r="C397" s="67"/>
      <c r="D397" s="56"/>
      <c r="E397" s="65"/>
      <c r="H397" s="56"/>
      <c r="I397" s="56"/>
    </row>
    <row r="398" spans="1:9" s="68" customFormat="1" x14ac:dyDescent="0.2">
      <c r="A398" s="65"/>
      <c r="B398" s="66"/>
      <c r="C398" s="67"/>
      <c r="D398" s="56"/>
      <c r="E398" s="65"/>
      <c r="H398" s="56"/>
      <c r="I398" s="56"/>
    </row>
    <row r="399" spans="1:9" s="68" customFormat="1" x14ac:dyDescent="0.2">
      <c r="A399" s="65"/>
      <c r="B399" s="66"/>
      <c r="C399" s="67"/>
      <c r="D399" s="56"/>
      <c r="E399" s="65"/>
      <c r="H399" s="56"/>
      <c r="I399" s="56"/>
    </row>
    <row r="400" spans="1:9" s="68" customFormat="1" x14ac:dyDescent="0.2">
      <c r="A400" s="65"/>
      <c r="B400" s="66"/>
      <c r="C400" s="67"/>
      <c r="D400" s="56"/>
      <c r="E400" s="65"/>
      <c r="H400" s="56"/>
      <c r="I400" s="56"/>
    </row>
    <row r="401" spans="1:9" s="68" customFormat="1" x14ac:dyDescent="0.2">
      <c r="A401" s="65"/>
      <c r="B401" s="66"/>
      <c r="C401" s="67"/>
      <c r="D401" s="56"/>
      <c r="E401" s="65"/>
      <c r="H401" s="56"/>
      <c r="I401" s="56"/>
    </row>
    <row r="402" spans="1:9" s="68" customFormat="1" x14ac:dyDescent="0.2">
      <c r="A402" s="65"/>
      <c r="B402" s="66"/>
      <c r="C402" s="67"/>
      <c r="D402" s="56"/>
      <c r="E402" s="65"/>
      <c r="H402" s="56"/>
      <c r="I402" s="56"/>
    </row>
    <row r="403" spans="1:9" s="68" customFormat="1" x14ac:dyDescent="0.2">
      <c r="A403" s="65"/>
      <c r="B403" s="66"/>
      <c r="C403" s="67"/>
      <c r="D403" s="56"/>
      <c r="E403" s="65"/>
      <c r="H403" s="56"/>
      <c r="I403" s="56"/>
    </row>
    <row r="404" spans="1:9" s="68" customFormat="1" x14ac:dyDescent="0.2">
      <c r="A404" s="65"/>
      <c r="B404" s="66"/>
      <c r="C404" s="67"/>
      <c r="D404" s="56"/>
      <c r="E404" s="65"/>
      <c r="H404" s="56"/>
      <c r="I404" s="56"/>
    </row>
    <row r="405" spans="1:9" s="68" customFormat="1" x14ac:dyDescent="0.2">
      <c r="A405" s="65"/>
      <c r="B405" s="66"/>
      <c r="C405" s="67"/>
      <c r="D405" s="56"/>
      <c r="E405" s="65"/>
      <c r="H405" s="56"/>
      <c r="I405" s="56"/>
    </row>
    <row r="406" spans="1:9" s="68" customFormat="1" x14ac:dyDescent="0.2">
      <c r="A406" s="65"/>
      <c r="B406" s="66"/>
      <c r="C406" s="67"/>
      <c r="D406" s="56"/>
      <c r="E406" s="65"/>
      <c r="H406" s="56"/>
      <c r="I406" s="56"/>
    </row>
    <row r="407" spans="1:9" s="68" customFormat="1" x14ac:dyDescent="0.2">
      <c r="A407" s="65"/>
      <c r="B407" s="66"/>
      <c r="C407" s="67"/>
      <c r="D407" s="56"/>
      <c r="E407" s="65"/>
      <c r="H407" s="56"/>
      <c r="I407" s="56"/>
    </row>
    <row r="408" spans="1:9" s="68" customFormat="1" x14ac:dyDescent="0.2">
      <c r="A408" s="65"/>
      <c r="B408" s="66"/>
      <c r="C408" s="67"/>
      <c r="D408" s="56"/>
      <c r="E408" s="65"/>
      <c r="H408" s="56"/>
      <c r="I408" s="56"/>
    </row>
    <row r="409" spans="1:9" s="68" customFormat="1" x14ac:dyDescent="0.2">
      <c r="A409" s="65"/>
      <c r="B409" s="66"/>
      <c r="C409" s="67"/>
      <c r="D409" s="56"/>
      <c r="E409" s="65"/>
      <c r="H409" s="56"/>
      <c r="I409" s="56"/>
    </row>
    <row r="410" spans="1:9" s="68" customFormat="1" x14ac:dyDescent="0.2">
      <c r="A410" s="65"/>
      <c r="B410" s="66"/>
      <c r="C410" s="67"/>
      <c r="D410" s="56"/>
      <c r="E410" s="65"/>
      <c r="H410" s="56"/>
      <c r="I410" s="56"/>
    </row>
    <row r="411" spans="1:9" s="68" customFormat="1" x14ac:dyDescent="0.2">
      <c r="A411" s="65"/>
      <c r="B411" s="66"/>
      <c r="C411" s="67"/>
      <c r="D411" s="56"/>
      <c r="E411" s="65"/>
      <c r="H411" s="56"/>
      <c r="I411" s="56"/>
    </row>
    <row r="412" spans="1:9" s="68" customFormat="1" x14ac:dyDescent="0.2">
      <c r="A412" s="65"/>
      <c r="B412" s="66"/>
      <c r="C412" s="67"/>
      <c r="D412" s="56"/>
      <c r="E412" s="65"/>
      <c r="H412" s="56"/>
      <c r="I412" s="56"/>
    </row>
    <row r="413" spans="1:9" s="68" customFormat="1" x14ac:dyDescent="0.2">
      <c r="A413" s="65"/>
      <c r="B413" s="66"/>
      <c r="C413" s="67"/>
      <c r="D413" s="56"/>
      <c r="E413" s="65"/>
      <c r="H413" s="56"/>
      <c r="I413" s="56"/>
    </row>
    <row r="414" spans="1:9" s="68" customFormat="1" x14ac:dyDescent="0.2">
      <c r="A414" s="65"/>
      <c r="B414" s="66"/>
      <c r="C414" s="67"/>
      <c r="D414" s="56"/>
      <c r="E414" s="65"/>
      <c r="H414" s="56"/>
      <c r="I414" s="56"/>
    </row>
    <row r="415" spans="1:9" s="68" customFormat="1" x14ac:dyDescent="0.2">
      <c r="A415" s="65"/>
      <c r="B415" s="66"/>
      <c r="C415" s="67"/>
      <c r="D415" s="56"/>
      <c r="E415" s="65"/>
      <c r="H415" s="56"/>
      <c r="I415" s="56"/>
    </row>
    <row r="416" spans="1:9" s="68" customFormat="1" x14ac:dyDescent="0.2">
      <c r="A416" s="65"/>
      <c r="B416" s="66"/>
      <c r="C416" s="67"/>
      <c r="D416" s="56"/>
      <c r="E416" s="65"/>
      <c r="H416" s="56"/>
      <c r="I416" s="56"/>
    </row>
    <row r="417" spans="1:9" s="68" customFormat="1" x14ac:dyDescent="0.2">
      <c r="A417" s="65"/>
      <c r="B417" s="66"/>
      <c r="C417" s="67"/>
      <c r="D417" s="56"/>
      <c r="E417" s="65"/>
      <c r="H417" s="56"/>
      <c r="I417" s="56"/>
    </row>
    <row r="418" spans="1:9" s="68" customFormat="1" x14ac:dyDescent="0.2">
      <c r="A418" s="65"/>
      <c r="B418" s="66"/>
      <c r="C418" s="67"/>
      <c r="D418" s="56"/>
      <c r="E418" s="65"/>
      <c r="H418" s="56"/>
      <c r="I418" s="56"/>
    </row>
    <row r="419" spans="1:9" s="68" customFormat="1" x14ac:dyDescent="0.2">
      <c r="A419" s="65"/>
      <c r="B419" s="66"/>
      <c r="C419" s="67"/>
      <c r="D419" s="56"/>
      <c r="E419" s="65"/>
      <c r="H419" s="56"/>
      <c r="I419" s="56"/>
    </row>
    <row r="420" spans="1:9" s="68" customFormat="1" x14ac:dyDescent="0.2">
      <c r="A420" s="65"/>
      <c r="B420" s="66"/>
      <c r="C420" s="67"/>
      <c r="D420" s="56"/>
      <c r="E420" s="65"/>
      <c r="H420" s="56"/>
      <c r="I420" s="56"/>
    </row>
    <row r="421" spans="1:9" s="68" customFormat="1" x14ac:dyDescent="0.2">
      <c r="A421" s="65"/>
      <c r="B421" s="66"/>
      <c r="C421" s="67"/>
      <c r="D421" s="56"/>
      <c r="E421" s="65"/>
      <c r="H421" s="56"/>
      <c r="I421" s="56"/>
    </row>
    <row r="422" spans="1:9" s="68" customFormat="1" x14ac:dyDescent="0.2">
      <c r="A422" s="65"/>
      <c r="B422" s="66"/>
      <c r="C422" s="67"/>
      <c r="D422" s="56"/>
      <c r="E422" s="65"/>
      <c r="H422" s="56"/>
      <c r="I422" s="56"/>
    </row>
    <row r="423" spans="1:9" s="68" customFormat="1" x14ac:dyDescent="0.2">
      <c r="A423" s="65"/>
      <c r="B423" s="66"/>
      <c r="C423" s="67"/>
      <c r="D423" s="56"/>
      <c r="E423" s="65"/>
      <c r="H423" s="56"/>
      <c r="I423" s="56"/>
    </row>
    <row r="424" spans="1:9" s="68" customFormat="1" x14ac:dyDescent="0.2">
      <c r="A424" s="65"/>
      <c r="B424" s="66"/>
      <c r="C424" s="67"/>
      <c r="D424" s="56"/>
      <c r="E424" s="65"/>
      <c r="H424" s="56"/>
      <c r="I424" s="56"/>
    </row>
    <row r="425" spans="1:9" s="68" customFormat="1" x14ac:dyDescent="0.2">
      <c r="A425" s="65"/>
      <c r="B425" s="66"/>
      <c r="C425" s="67"/>
      <c r="D425" s="56"/>
      <c r="E425" s="65"/>
      <c r="H425" s="56"/>
      <c r="I425" s="56"/>
    </row>
    <row r="426" spans="1:9" s="68" customFormat="1" x14ac:dyDescent="0.2">
      <c r="A426" s="65"/>
      <c r="B426" s="66"/>
      <c r="C426" s="67"/>
      <c r="D426" s="56"/>
      <c r="E426" s="65"/>
      <c r="H426" s="56"/>
      <c r="I426" s="56"/>
    </row>
    <row r="427" spans="1:9" s="68" customFormat="1" x14ac:dyDescent="0.2">
      <c r="A427" s="65"/>
      <c r="B427" s="66"/>
      <c r="C427" s="67"/>
      <c r="D427" s="56"/>
      <c r="E427" s="65"/>
      <c r="H427" s="56"/>
      <c r="I427" s="56"/>
    </row>
    <row r="428" spans="1:9" s="68" customFormat="1" x14ac:dyDescent="0.2">
      <c r="A428" s="65"/>
      <c r="B428" s="66"/>
      <c r="C428" s="67"/>
      <c r="D428" s="56"/>
      <c r="E428" s="65"/>
      <c r="H428" s="56"/>
      <c r="I428" s="56"/>
    </row>
    <row r="429" spans="1:9" s="68" customFormat="1" x14ac:dyDescent="0.2">
      <c r="A429" s="65"/>
      <c r="B429" s="66"/>
      <c r="C429" s="67"/>
      <c r="D429" s="56"/>
      <c r="E429" s="65"/>
      <c r="H429" s="56"/>
      <c r="I429" s="56"/>
    </row>
    <row r="430" spans="1:9" s="68" customFormat="1" x14ac:dyDescent="0.2">
      <c r="A430" s="65"/>
      <c r="B430" s="66"/>
      <c r="C430" s="67"/>
      <c r="D430" s="56"/>
      <c r="E430" s="65"/>
      <c r="H430" s="56"/>
      <c r="I430" s="56"/>
    </row>
    <row r="431" spans="1:9" s="68" customFormat="1" x14ac:dyDescent="0.2">
      <c r="A431" s="65"/>
      <c r="B431" s="66"/>
      <c r="C431" s="67"/>
      <c r="D431" s="56"/>
      <c r="E431" s="65"/>
      <c r="H431" s="56"/>
      <c r="I431" s="56"/>
    </row>
    <row r="432" spans="1:9" s="68" customFormat="1" x14ac:dyDescent="0.2">
      <c r="A432" s="65"/>
      <c r="B432" s="66"/>
      <c r="C432" s="67"/>
      <c r="D432" s="56"/>
      <c r="E432" s="65"/>
      <c r="H432" s="56"/>
      <c r="I432" s="56"/>
    </row>
    <row r="433" spans="1:9" s="68" customFormat="1" x14ac:dyDescent="0.2">
      <c r="A433" s="65"/>
      <c r="B433" s="66"/>
      <c r="C433" s="67"/>
      <c r="D433" s="56"/>
      <c r="E433" s="65"/>
      <c r="H433" s="56"/>
      <c r="I433" s="56"/>
    </row>
    <row r="434" spans="1:9" s="68" customFormat="1" x14ac:dyDescent="0.2">
      <c r="A434" s="65"/>
      <c r="B434" s="66"/>
      <c r="C434" s="67"/>
      <c r="D434" s="56"/>
      <c r="E434" s="65"/>
      <c r="H434" s="56"/>
      <c r="I434" s="56"/>
    </row>
    <row r="435" spans="1:9" s="68" customFormat="1" x14ac:dyDescent="0.2">
      <c r="A435" s="65"/>
      <c r="B435" s="66"/>
      <c r="C435" s="67"/>
      <c r="D435" s="56"/>
      <c r="E435" s="65"/>
      <c r="H435" s="56"/>
      <c r="I435" s="56"/>
    </row>
    <row r="436" spans="1:9" s="68" customFormat="1" x14ac:dyDescent="0.2">
      <c r="A436" s="65"/>
      <c r="B436" s="66"/>
      <c r="C436" s="67"/>
      <c r="D436" s="56"/>
      <c r="E436" s="65"/>
      <c r="H436" s="56"/>
      <c r="I436" s="56"/>
    </row>
    <row r="437" spans="1:9" s="68" customFormat="1" x14ac:dyDescent="0.2">
      <c r="A437" s="65"/>
      <c r="B437" s="66"/>
      <c r="C437" s="67"/>
      <c r="D437" s="56"/>
      <c r="E437" s="65"/>
      <c r="H437" s="56"/>
      <c r="I437" s="56"/>
    </row>
    <row r="438" spans="1:9" s="68" customFormat="1" x14ac:dyDescent="0.2">
      <c r="A438" s="65"/>
      <c r="B438" s="66"/>
      <c r="C438" s="67"/>
      <c r="D438" s="56"/>
      <c r="E438" s="65"/>
      <c r="H438" s="56"/>
      <c r="I438" s="56"/>
    </row>
    <row r="439" spans="1:9" s="68" customFormat="1" x14ac:dyDescent="0.2">
      <c r="A439" s="65"/>
      <c r="B439" s="66"/>
      <c r="C439" s="67"/>
      <c r="D439" s="56"/>
      <c r="E439" s="65"/>
      <c r="H439" s="56"/>
      <c r="I439" s="56"/>
    </row>
    <row r="440" spans="1:9" s="68" customFormat="1" x14ac:dyDescent="0.2">
      <c r="A440" s="65"/>
      <c r="B440" s="66"/>
      <c r="C440" s="67"/>
      <c r="D440" s="56"/>
      <c r="E440" s="65"/>
      <c r="H440" s="56"/>
      <c r="I440" s="56"/>
    </row>
    <row r="441" spans="1:9" s="68" customFormat="1" x14ac:dyDescent="0.2">
      <c r="A441" s="65"/>
      <c r="B441" s="66"/>
      <c r="C441" s="67"/>
      <c r="D441" s="56"/>
      <c r="E441" s="65"/>
      <c r="H441" s="56"/>
      <c r="I441" s="56"/>
    </row>
    <row r="442" spans="1:9" s="68" customFormat="1" x14ac:dyDescent="0.2">
      <c r="A442" s="65"/>
      <c r="B442" s="66"/>
      <c r="C442" s="67"/>
      <c r="D442" s="56"/>
      <c r="E442" s="65"/>
      <c r="H442" s="56"/>
      <c r="I442" s="56"/>
    </row>
    <row r="443" spans="1:9" s="68" customFormat="1" x14ac:dyDescent="0.2">
      <c r="A443" s="65"/>
      <c r="B443" s="66"/>
      <c r="C443" s="67"/>
      <c r="D443" s="56"/>
      <c r="E443" s="65"/>
      <c r="H443" s="56"/>
      <c r="I443" s="56"/>
    </row>
    <row r="444" spans="1:9" s="68" customFormat="1" x14ac:dyDescent="0.2">
      <c r="A444" s="65"/>
      <c r="B444" s="66"/>
      <c r="C444" s="67"/>
      <c r="D444" s="56"/>
      <c r="E444" s="65"/>
      <c r="H444" s="56"/>
      <c r="I444" s="56"/>
    </row>
    <row r="445" spans="1:9" s="68" customFormat="1" x14ac:dyDescent="0.2">
      <c r="A445" s="65"/>
      <c r="B445" s="66"/>
      <c r="C445" s="67"/>
      <c r="D445" s="56"/>
      <c r="E445" s="65"/>
      <c r="H445" s="56"/>
      <c r="I445" s="56"/>
    </row>
    <row r="446" spans="1:9" s="68" customFormat="1" x14ac:dyDescent="0.2">
      <c r="A446" s="65"/>
      <c r="B446" s="66"/>
      <c r="C446" s="67"/>
      <c r="D446" s="56"/>
      <c r="E446" s="65"/>
      <c r="H446" s="56"/>
      <c r="I446" s="56"/>
    </row>
    <row r="447" spans="1:9" s="68" customFormat="1" x14ac:dyDescent="0.2">
      <c r="A447" s="65"/>
      <c r="B447" s="66"/>
      <c r="C447" s="67"/>
      <c r="D447" s="56"/>
      <c r="E447" s="65"/>
      <c r="H447" s="56"/>
      <c r="I447" s="56"/>
    </row>
    <row r="448" spans="1:9" s="68" customFormat="1" x14ac:dyDescent="0.2">
      <c r="A448" s="65"/>
      <c r="B448" s="66"/>
      <c r="C448" s="67"/>
      <c r="D448" s="56"/>
      <c r="E448" s="65"/>
      <c r="H448" s="56"/>
      <c r="I448" s="56"/>
    </row>
    <row r="449" spans="1:9" s="68" customFormat="1" x14ac:dyDescent="0.2">
      <c r="A449" s="65"/>
      <c r="B449" s="66"/>
      <c r="C449" s="67"/>
      <c r="D449" s="56"/>
      <c r="E449" s="65"/>
      <c r="H449" s="56"/>
      <c r="I449" s="56"/>
    </row>
    <row r="450" spans="1:9" s="68" customFormat="1" x14ac:dyDescent="0.2">
      <c r="A450" s="65"/>
      <c r="B450" s="66"/>
      <c r="C450" s="67"/>
      <c r="D450" s="56"/>
      <c r="E450" s="65"/>
      <c r="H450" s="56"/>
      <c r="I450" s="56"/>
    </row>
    <row r="451" spans="1:9" s="68" customFormat="1" x14ac:dyDescent="0.2">
      <c r="A451" s="65"/>
      <c r="B451" s="66"/>
      <c r="C451" s="67"/>
      <c r="D451" s="56"/>
      <c r="E451" s="65"/>
      <c r="H451" s="56"/>
      <c r="I451" s="56"/>
    </row>
    <row r="452" spans="1:9" s="68" customFormat="1" x14ac:dyDescent="0.2">
      <c r="A452" s="65"/>
      <c r="B452" s="66"/>
      <c r="C452" s="67"/>
      <c r="D452" s="56"/>
      <c r="E452" s="65"/>
      <c r="H452" s="56"/>
      <c r="I452" s="56"/>
    </row>
    <row r="453" spans="1:9" s="68" customFormat="1" x14ac:dyDescent="0.2">
      <c r="A453" s="65"/>
      <c r="B453" s="66"/>
      <c r="C453" s="67"/>
      <c r="D453" s="56"/>
      <c r="E453" s="65"/>
      <c r="H453" s="56"/>
      <c r="I453" s="56"/>
    </row>
    <row r="454" spans="1:9" s="68" customFormat="1" x14ac:dyDescent="0.2">
      <c r="A454" s="65"/>
      <c r="B454" s="66"/>
      <c r="C454" s="67"/>
      <c r="D454" s="56"/>
      <c r="E454" s="65"/>
      <c r="H454" s="56"/>
      <c r="I454" s="56"/>
    </row>
    <row r="455" spans="1:9" s="68" customFormat="1" x14ac:dyDescent="0.2">
      <c r="A455" s="65"/>
      <c r="B455" s="66"/>
      <c r="C455" s="67"/>
      <c r="D455" s="56"/>
      <c r="E455" s="65"/>
      <c r="H455" s="56"/>
      <c r="I455" s="56"/>
    </row>
    <row r="456" spans="1:9" s="68" customFormat="1" x14ac:dyDescent="0.2">
      <c r="A456" s="65"/>
      <c r="B456" s="66"/>
      <c r="C456" s="67"/>
      <c r="D456" s="56"/>
      <c r="E456" s="65"/>
      <c r="H456" s="56"/>
      <c r="I456" s="56"/>
    </row>
    <row r="457" spans="1:9" s="68" customFormat="1" x14ac:dyDescent="0.2">
      <c r="A457" s="65"/>
      <c r="B457" s="66"/>
      <c r="C457" s="67"/>
      <c r="D457" s="56"/>
      <c r="E457" s="65"/>
      <c r="H457" s="56"/>
      <c r="I457" s="56"/>
    </row>
    <row r="458" spans="1:9" s="68" customFormat="1" x14ac:dyDescent="0.2">
      <c r="A458" s="65"/>
      <c r="B458" s="66"/>
      <c r="C458" s="67"/>
      <c r="D458" s="56"/>
      <c r="E458" s="65"/>
      <c r="H458" s="56"/>
      <c r="I458" s="56"/>
    </row>
    <row r="459" spans="1:9" s="68" customFormat="1" x14ac:dyDescent="0.2">
      <c r="A459" s="65"/>
      <c r="B459" s="66"/>
      <c r="C459" s="67"/>
      <c r="D459" s="56"/>
      <c r="E459" s="65"/>
      <c r="H459" s="56"/>
      <c r="I459" s="56"/>
    </row>
    <row r="460" spans="1:9" s="68" customFormat="1" x14ac:dyDescent="0.2">
      <c r="A460" s="65"/>
      <c r="B460" s="66"/>
      <c r="C460" s="67"/>
      <c r="D460" s="56"/>
      <c r="E460" s="65"/>
      <c r="H460" s="56"/>
      <c r="I460" s="56"/>
    </row>
    <row r="461" spans="1:9" s="68" customFormat="1" x14ac:dyDescent="0.2">
      <c r="A461" s="65"/>
      <c r="B461" s="66"/>
      <c r="C461" s="67"/>
      <c r="D461" s="56"/>
      <c r="E461" s="65"/>
      <c r="H461" s="56"/>
      <c r="I461" s="56"/>
    </row>
    <row r="462" spans="1:9" s="68" customFormat="1" x14ac:dyDescent="0.2">
      <c r="A462" s="65"/>
      <c r="B462" s="66"/>
      <c r="C462" s="67"/>
      <c r="D462" s="56"/>
      <c r="E462" s="65"/>
      <c r="H462" s="56"/>
      <c r="I462" s="56"/>
    </row>
    <row r="463" spans="1:9" s="68" customFormat="1" x14ac:dyDescent="0.2">
      <c r="A463" s="65"/>
      <c r="B463" s="66"/>
      <c r="C463" s="67"/>
      <c r="D463" s="56"/>
      <c r="E463" s="65"/>
      <c r="H463" s="56"/>
      <c r="I463" s="56"/>
    </row>
    <row r="464" spans="1:9" s="68" customFormat="1" x14ac:dyDescent="0.2">
      <c r="A464" s="65"/>
      <c r="B464" s="66"/>
      <c r="C464" s="67"/>
      <c r="D464" s="56"/>
      <c r="E464" s="65"/>
      <c r="H464" s="56"/>
      <c r="I464" s="56"/>
    </row>
    <row r="465" spans="1:9" s="68" customFormat="1" x14ac:dyDescent="0.2">
      <c r="A465" s="65"/>
      <c r="B465" s="66"/>
      <c r="C465" s="67"/>
      <c r="D465" s="56"/>
      <c r="E465" s="65"/>
      <c r="H465" s="56"/>
      <c r="I465" s="56"/>
    </row>
    <row r="466" spans="1:9" s="68" customFormat="1" x14ac:dyDescent="0.2">
      <c r="A466" s="65"/>
      <c r="B466" s="66"/>
      <c r="C466" s="67"/>
      <c r="D466" s="56"/>
      <c r="E466" s="65"/>
      <c r="H466" s="56"/>
      <c r="I466" s="56"/>
    </row>
    <row r="467" spans="1:9" s="68" customFormat="1" x14ac:dyDescent="0.2">
      <c r="A467" s="65"/>
      <c r="B467" s="66"/>
      <c r="C467" s="67"/>
      <c r="D467" s="56"/>
      <c r="E467" s="65"/>
      <c r="H467" s="56"/>
      <c r="I467" s="56"/>
    </row>
    <row r="468" spans="1:9" s="68" customFormat="1" x14ac:dyDescent="0.2">
      <c r="A468" s="65"/>
      <c r="B468" s="66"/>
      <c r="C468" s="67"/>
      <c r="D468" s="56"/>
      <c r="E468" s="65"/>
      <c r="H468" s="56"/>
      <c r="I468" s="56"/>
    </row>
    <row r="469" spans="1:9" s="68" customFormat="1" x14ac:dyDescent="0.2">
      <c r="A469" s="65"/>
      <c r="B469" s="66"/>
      <c r="C469" s="67"/>
      <c r="D469" s="56"/>
      <c r="E469" s="65"/>
      <c r="H469" s="56"/>
      <c r="I469" s="56"/>
    </row>
    <row r="470" spans="1:9" s="68" customFormat="1" x14ac:dyDescent="0.2">
      <c r="A470" s="65"/>
      <c r="B470" s="66"/>
      <c r="C470" s="67"/>
      <c r="D470" s="56"/>
      <c r="E470" s="65"/>
      <c r="H470" s="56"/>
      <c r="I470" s="56"/>
    </row>
    <row r="471" spans="1:9" s="68" customFormat="1" x14ac:dyDescent="0.2">
      <c r="A471" s="65"/>
      <c r="B471" s="66"/>
      <c r="C471" s="67"/>
      <c r="D471" s="56"/>
      <c r="E471" s="65"/>
      <c r="H471" s="56"/>
      <c r="I471" s="56"/>
    </row>
    <row r="472" spans="1:9" s="68" customFormat="1" x14ac:dyDescent="0.2">
      <c r="A472" s="65"/>
      <c r="B472" s="66"/>
      <c r="C472" s="67"/>
      <c r="D472" s="56"/>
      <c r="E472" s="65"/>
      <c r="H472" s="56"/>
      <c r="I472" s="56"/>
    </row>
    <row r="473" spans="1:9" s="68" customFormat="1" x14ac:dyDescent="0.2">
      <c r="A473" s="65"/>
      <c r="B473" s="66"/>
      <c r="C473" s="67"/>
      <c r="D473" s="56"/>
      <c r="E473" s="65"/>
      <c r="H473" s="56"/>
      <c r="I473" s="56"/>
    </row>
    <row r="474" spans="1:9" s="68" customFormat="1" x14ac:dyDescent="0.2">
      <c r="A474" s="65"/>
      <c r="B474" s="66"/>
      <c r="C474" s="67"/>
      <c r="D474" s="56"/>
      <c r="E474" s="65"/>
      <c r="H474" s="56"/>
      <c r="I474" s="56"/>
    </row>
    <row r="475" spans="1:9" s="68" customFormat="1" x14ac:dyDescent="0.2">
      <c r="A475" s="65"/>
      <c r="B475" s="66"/>
      <c r="C475" s="67"/>
      <c r="D475" s="56"/>
      <c r="E475" s="65"/>
      <c r="H475" s="56"/>
      <c r="I475" s="56"/>
    </row>
    <row r="476" spans="1:9" s="68" customFormat="1" x14ac:dyDescent="0.2">
      <c r="A476" s="65"/>
      <c r="B476" s="66"/>
      <c r="C476" s="67"/>
      <c r="D476" s="56"/>
      <c r="E476" s="65"/>
      <c r="H476" s="56"/>
      <c r="I476" s="56"/>
    </row>
    <row r="477" spans="1:9" s="68" customFormat="1" x14ac:dyDescent="0.2">
      <c r="A477" s="65"/>
      <c r="B477" s="66"/>
      <c r="C477" s="67"/>
      <c r="D477" s="56"/>
      <c r="E477" s="65"/>
      <c r="H477" s="56"/>
      <c r="I477" s="56"/>
    </row>
    <row r="478" spans="1:9" s="68" customFormat="1" x14ac:dyDescent="0.2">
      <c r="A478" s="65"/>
      <c r="B478" s="66"/>
      <c r="C478" s="67"/>
      <c r="D478" s="56"/>
      <c r="E478" s="65"/>
      <c r="H478" s="56"/>
      <c r="I478" s="56"/>
    </row>
    <row r="479" spans="1:9" s="68" customFormat="1" x14ac:dyDescent="0.2">
      <c r="A479" s="65"/>
      <c r="B479" s="66"/>
      <c r="C479" s="67"/>
      <c r="D479" s="56"/>
      <c r="E479" s="65"/>
      <c r="H479" s="56"/>
      <c r="I479" s="56"/>
    </row>
    <row r="480" spans="1:9" s="68" customFormat="1" x14ac:dyDescent="0.2">
      <c r="A480" s="65"/>
      <c r="B480" s="66"/>
      <c r="C480" s="67"/>
      <c r="D480" s="56"/>
      <c r="E480" s="65"/>
      <c r="H480" s="56"/>
      <c r="I480" s="56"/>
    </row>
    <row r="481" spans="1:9" s="68" customFormat="1" x14ac:dyDescent="0.2">
      <c r="A481" s="65"/>
      <c r="B481" s="66"/>
      <c r="C481" s="67"/>
      <c r="D481" s="56"/>
      <c r="E481" s="65"/>
      <c r="H481" s="56"/>
      <c r="I481" s="56"/>
    </row>
    <row r="482" spans="1:9" s="68" customFormat="1" x14ac:dyDescent="0.2">
      <c r="A482" s="65"/>
      <c r="B482" s="66"/>
      <c r="C482" s="67"/>
      <c r="D482" s="56"/>
      <c r="E482" s="65"/>
      <c r="H482" s="56"/>
      <c r="I482" s="56"/>
    </row>
    <row r="483" spans="1:9" s="68" customFormat="1" x14ac:dyDescent="0.2">
      <c r="A483" s="65"/>
      <c r="B483" s="66"/>
      <c r="C483" s="67"/>
      <c r="D483" s="56"/>
      <c r="E483" s="65"/>
      <c r="H483" s="56"/>
      <c r="I483" s="56"/>
    </row>
    <row r="484" spans="1:9" s="68" customFormat="1" x14ac:dyDescent="0.2">
      <c r="A484" s="65"/>
      <c r="B484" s="66"/>
      <c r="C484" s="67"/>
      <c r="D484" s="56"/>
      <c r="E484" s="65"/>
      <c r="H484" s="56"/>
      <c r="I484" s="56"/>
    </row>
    <row r="485" spans="1:9" s="68" customFormat="1" x14ac:dyDescent="0.2">
      <c r="A485" s="65"/>
      <c r="B485" s="66"/>
      <c r="C485" s="67"/>
      <c r="D485" s="56"/>
      <c r="E485" s="65"/>
      <c r="H485" s="56"/>
      <c r="I485" s="56"/>
    </row>
    <row r="486" spans="1:9" s="68" customFormat="1" x14ac:dyDescent="0.2">
      <c r="A486" s="65"/>
      <c r="B486" s="66"/>
      <c r="C486" s="67"/>
      <c r="D486" s="56"/>
      <c r="E486" s="65"/>
      <c r="H486" s="56"/>
      <c r="I486" s="56"/>
    </row>
    <row r="487" spans="1:9" s="68" customFormat="1" x14ac:dyDescent="0.2">
      <c r="A487" s="65"/>
      <c r="B487" s="66"/>
      <c r="C487" s="67"/>
      <c r="D487" s="56"/>
      <c r="E487" s="65"/>
      <c r="H487" s="56"/>
      <c r="I487" s="56"/>
    </row>
    <row r="488" spans="1:9" s="68" customFormat="1" x14ac:dyDescent="0.2">
      <c r="A488" s="65"/>
      <c r="B488" s="66"/>
      <c r="C488" s="67"/>
      <c r="D488" s="56"/>
      <c r="E488" s="65"/>
      <c r="H488" s="56"/>
      <c r="I488" s="56"/>
    </row>
    <row r="489" spans="1:9" s="68" customFormat="1" x14ac:dyDescent="0.2">
      <c r="A489" s="65"/>
      <c r="B489" s="66"/>
      <c r="C489" s="67"/>
      <c r="D489" s="56"/>
      <c r="E489" s="65"/>
      <c r="H489" s="56"/>
      <c r="I489" s="56"/>
    </row>
    <row r="490" spans="1:9" s="68" customFormat="1" x14ac:dyDescent="0.2">
      <c r="A490" s="65"/>
      <c r="B490" s="66"/>
      <c r="C490" s="67"/>
      <c r="D490" s="56"/>
      <c r="E490" s="65"/>
      <c r="H490" s="56"/>
      <c r="I490" s="56"/>
    </row>
    <row r="491" spans="1:9" s="68" customFormat="1" x14ac:dyDescent="0.2">
      <c r="A491" s="65"/>
      <c r="B491" s="66"/>
      <c r="C491" s="67"/>
      <c r="D491" s="56"/>
      <c r="E491" s="65"/>
      <c r="H491" s="56"/>
      <c r="I491" s="56"/>
    </row>
    <row r="492" spans="1:9" s="68" customFormat="1" x14ac:dyDescent="0.2">
      <c r="A492" s="65"/>
      <c r="B492" s="66"/>
      <c r="C492" s="67"/>
      <c r="D492" s="56"/>
      <c r="E492" s="65"/>
      <c r="H492" s="56"/>
      <c r="I492" s="56"/>
    </row>
    <row r="493" spans="1:9" s="68" customFormat="1" x14ac:dyDescent="0.2">
      <c r="A493" s="65"/>
      <c r="B493" s="66"/>
      <c r="C493" s="67"/>
      <c r="D493" s="56"/>
      <c r="E493" s="65"/>
      <c r="H493" s="56"/>
      <c r="I493" s="56"/>
    </row>
    <row r="494" spans="1:9" s="68" customFormat="1" x14ac:dyDescent="0.2">
      <c r="A494" s="65"/>
      <c r="B494" s="66"/>
      <c r="C494" s="67"/>
      <c r="D494" s="56"/>
      <c r="E494" s="65"/>
      <c r="H494" s="56"/>
      <c r="I494" s="56"/>
    </row>
    <row r="495" spans="1:9" s="68" customFormat="1" x14ac:dyDescent="0.2">
      <c r="A495" s="65"/>
      <c r="B495" s="66"/>
      <c r="C495" s="67"/>
      <c r="D495" s="56"/>
      <c r="E495" s="65"/>
      <c r="H495" s="56"/>
      <c r="I495" s="56"/>
    </row>
    <row r="496" spans="1:9" s="68" customFormat="1" x14ac:dyDescent="0.2">
      <c r="A496" s="65"/>
      <c r="B496" s="66"/>
      <c r="C496" s="67"/>
      <c r="D496" s="56"/>
      <c r="E496" s="65"/>
      <c r="H496" s="56"/>
      <c r="I496" s="56"/>
    </row>
    <row r="497" spans="1:9" s="68" customFormat="1" x14ac:dyDescent="0.2">
      <c r="A497" s="65"/>
      <c r="B497" s="66"/>
      <c r="C497" s="67"/>
      <c r="D497" s="56"/>
      <c r="E497" s="65"/>
      <c r="H497" s="56"/>
      <c r="I497" s="56"/>
    </row>
    <row r="498" spans="1:9" s="68" customFormat="1" x14ac:dyDescent="0.2">
      <c r="A498" s="65"/>
      <c r="B498" s="66"/>
      <c r="C498" s="67"/>
      <c r="D498" s="56"/>
      <c r="E498" s="65"/>
      <c r="H498" s="56"/>
      <c r="I498" s="56"/>
    </row>
    <row r="499" spans="1:9" s="68" customFormat="1" x14ac:dyDescent="0.2">
      <c r="A499" s="65"/>
      <c r="B499" s="66"/>
      <c r="C499" s="67"/>
      <c r="D499" s="56"/>
      <c r="E499" s="65"/>
      <c r="H499" s="56"/>
      <c r="I499" s="56"/>
    </row>
    <row r="500" spans="1:9" s="68" customFormat="1" x14ac:dyDescent="0.2">
      <c r="A500" s="65"/>
      <c r="B500" s="66"/>
      <c r="C500" s="67"/>
      <c r="D500" s="56"/>
      <c r="E500" s="65"/>
      <c r="H500" s="56"/>
      <c r="I500" s="56"/>
    </row>
    <row r="501" spans="1:9" s="68" customFormat="1" x14ac:dyDescent="0.2">
      <c r="A501" s="65"/>
      <c r="B501" s="66"/>
      <c r="C501" s="67"/>
      <c r="D501" s="56"/>
      <c r="E501" s="65"/>
      <c r="H501" s="56"/>
      <c r="I501" s="56"/>
    </row>
    <row r="502" spans="1:9" s="68" customFormat="1" x14ac:dyDescent="0.2">
      <c r="A502" s="65"/>
      <c r="B502" s="66"/>
      <c r="C502" s="67"/>
      <c r="D502" s="56"/>
      <c r="E502" s="65"/>
      <c r="H502" s="56"/>
      <c r="I502" s="56"/>
    </row>
    <row r="503" spans="1:9" s="68" customFormat="1" x14ac:dyDescent="0.2">
      <c r="A503" s="65"/>
      <c r="B503" s="66"/>
      <c r="C503" s="67"/>
      <c r="D503" s="56"/>
      <c r="E503" s="65"/>
      <c r="H503" s="56"/>
      <c r="I503" s="56"/>
    </row>
    <row r="504" spans="1:9" s="68" customFormat="1" x14ac:dyDescent="0.2">
      <c r="A504" s="65"/>
      <c r="B504" s="66"/>
      <c r="C504" s="67"/>
      <c r="D504" s="56"/>
      <c r="E504" s="65"/>
      <c r="H504" s="56"/>
      <c r="I504" s="56"/>
    </row>
    <row r="505" spans="1:9" s="68" customFormat="1" x14ac:dyDescent="0.2">
      <c r="A505" s="65"/>
      <c r="B505" s="66"/>
      <c r="C505" s="67"/>
      <c r="D505" s="56"/>
      <c r="E505" s="65"/>
      <c r="H505" s="56"/>
      <c r="I505" s="56"/>
    </row>
    <row r="506" spans="1:9" s="68" customFormat="1" x14ac:dyDescent="0.2">
      <c r="A506" s="65"/>
      <c r="B506" s="66"/>
      <c r="C506" s="67"/>
      <c r="D506" s="56"/>
      <c r="E506" s="65"/>
      <c r="H506" s="56"/>
      <c r="I506" s="56"/>
    </row>
    <row r="507" spans="1:9" s="68" customFormat="1" x14ac:dyDescent="0.2">
      <c r="A507" s="65"/>
      <c r="B507" s="66"/>
      <c r="C507" s="67"/>
      <c r="D507" s="56"/>
      <c r="E507" s="65"/>
      <c r="H507" s="56"/>
      <c r="I507" s="56"/>
    </row>
    <row r="508" spans="1:9" s="68" customFormat="1" x14ac:dyDescent="0.2">
      <c r="A508" s="65"/>
      <c r="B508" s="66"/>
      <c r="C508" s="67"/>
      <c r="D508" s="56"/>
      <c r="E508" s="65"/>
      <c r="H508" s="56"/>
      <c r="I508" s="56"/>
    </row>
    <row r="509" spans="1:9" s="68" customFormat="1" x14ac:dyDescent="0.2">
      <c r="A509" s="65"/>
      <c r="B509" s="66"/>
      <c r="C509" s="67"/>
      <c r="D509" s="56"/>
      <c r="E509" s="65"/>
      <c r="H509" s="56"/>
      <c r="I509" s="56"/>
    </row>
    <row r="510" spans="1:9" s="68" customFormat="1" x14ac:dyDescent="0.2">
      <c r="A510" s="65"/>
      <c r="B510" s="66"/>
      <c r="C510" s="67"/>
      <c r="D510" s="56"/>
      <c r="E510" s="65"/>
      <c r="H510" s="56"/>
      <c r="I510" s="56"/>
    </row>
    <row r="511" spans="1:9" s="68" customFormat="1" x14ac:dyDescent="0.2">
      <c r="A511" s="65"/>
      <c r="B511" s="66"/>
      <c r="C511" s="67"/>
      <c r="D511" s="56"/>
      <c r="E511" s="65"/>
      <c r="H511" s="56"/>
      <c r="I511" s="56"/>
    </row>
    <row r="512" spans="1:9" s="68" customFormat="1" x14ac:dyDescent="0.2">
      <c r="A512" s="65"/>
      <c r="B512" s="66"/>
      <c r="C512" s="67"/>
      <c r="D512" s="56"/>
      <c r="E512" s="65"/>
      <c r="H512" s="56"/>
      <c r="I512" s="56"/>
    </row>
    <row r="513" spans="1:9" s="68" customFormat="1" x14ac:dyDescent="0.2">
      <c r="A513" s="65"/>
      <c r="B513" s="66"/>
      <c r="C513" s="67"/>
      <c r="D513" s="56"/>
      <c r="E513" s="65"/>
      <c r="H513" s="56"/>
      <c r="I513" s="56"/>
    </row>
    <row r="514" spans="1:9" s="68" customFormat="1" x14ac:dyDescent="0.2">
      <c r="A514" s="65"/>
      <c r="B514" s="66"/>
      <c r="C514" s="67"/>
      <c r="D514" s="56"/>
      <c r="E514" s="65"/>
      <c r="H514" s="56"/>
      <c r="I514" s="56"/>
    </row>
    <row r="515" spans="1:9" s="68" customFormat="1" x14ac:dyDescent="0.2">
      <c r="A515" s="65"/>
      <c r="B515" s="66"/>
      <c r="C515" s="67"/>
      <c r="D515" s="56"/>
      <c r="E515" s="65"/>
      <c r="H515" s="56"/>
      <c r="I515" s="56"/>
    </row>
    <row r="516" spans="1:9" s="68" customFormat="1" x14ac:dyDescent="0.2">
      <c r="A516" s="65"/>
      <c r="B516" s="66"/>
      <c r="C516" s="67"/>
      <c r="D516" s="56"/>
      <c r="E516" s="65"/>
      <c r="H516" s="56"/>
      <c r="I516" s="56"/>
    </row>
    <row r="517" spans="1:9" s="68" customFormat="1" x14ac:dyDescent="0.2">
      <c r="A517" s="65"/>
      <c r="B517" s="66"/>
      <c r="C517" s="67"/>
      <c r="D517" s="56"/>
      <c r="E517" s="65"/>
      <c r="H517" s="56"/>
      <c r="I517" s="56"/>
    </row>
    <row r="518" spans="1:9" s="68" customFormat="1" x14ac:dyDescent="0.2">
      <c r="A518" s="65"/>
      <c r="B518" s="66"/>
      <c r="C518" s="67"/>
      <c r="D518" s="56"/>
      <c r="E518" s="65"/>
      <c r="H518" s="56"/>
      <c r="I518" s="56"/>
    </row>
    <row r="519" spans="1:9" s="68" customFormat="1" x14ac:dyDescent="0.2">
      <c r="A519" s="65"/>
      <c r="B519" s="66"/>
      <c r="C519" s="67"/>
      <c r="D519" s="56"/>
      <c r="E519" s="65"/>
      <c r="H519" s="56"/>
      <c r="I519" s="56"/>
    </row>
    <row r="520" spans="1:9" s="68" customFormat="1" x14ac:dyDescent="0.2">
      <c r="A520" s="65"/>
      <c r="B520" s="66"/>
      <c r="C520" s="67"/>
      <c r="D520" s="56"/>
      <c r="E520" s="65"/>
      <c r="H520" s="56"/>
      <c r="I520" s="56"/>
    </row>
    <row r="521" spans="1:9" s="68" customFormat="1" x14ac:dyDescent="0.2">
      <c r="A521" s="65"/>
      <c r="B521" s="66"/>
      <c r="C521" s="67"/>
      <c r="D521" s="56"/>
      <c r="E521" s="65"/>
      <c r="H521" s="56"/>
      <c r="I521" s="56"/>
    </row>
    <row r="522" spans="1:9" s="68" customFormat="1" x14ac:dyDescent="0.2">
      <c r="A522" s="65"/>
      <c r="B522" s="66"/>
      <c r="C522" s="67"/>
      <c r="D522" s="56"/>
      <c r="E522" s="65"/>
      <c r="H522" s="56"/>
      <c r="I522" s="56"/>
    </row>
    <row r="523" spans="1:9" s="68" customFormat="1" x14ac:dyDescent="0.2">
      <c r="A523" s="65"/>
      <c r="B523" s="66"/>
      <c r="C523" s="67"/>
      <c r="D523" s="56"/>
      <c r="E523" s="65"/>
      <c r="H523" s="56"/>
      <c r="I523" s="56"/>
    </row>
    <row r="524" spans="1:9" s="68" customFormat="1" x14ac:dyDescent="0.2">
      <c r="A524" s="65"/>
      <c r="B524" s="66"/>
      <c r="C524" s="67"/>
      <c r="D524" s="56"/>
      <c r="E524" s="65"/>
      <c r="H524" s="56"/>
      <c r="I524" s="56"/>
    </row>
    <row r="525" spans="1:9" s="68" customFormat="1" x14ac:dyDescent="0.2">
      <c r="A525" s="65"/>
      <c r="B525" s="66"/>
      <c r="C525" s="67"/>
      <c r="D525" s="56"/>
      <c r="E525" s="65"/>
      <c r="H525" s="56"/>
      <c r="I525" s="56"/>
    </row>
    <row r="526" spans="1:9" s="68" customFormat="1" x14ac:dyDescent="0.2">
      <c r="A526" s="65"/>
      <c r="B526" s="66"/>
      <c r="C526" s="67"/>
      <c r="D526" s="56"/>
      <c r="E526" s="65"/>
      <c r="H526" s="56"/>
      <c r="I526" s="56"/>
    </row>
    <row r="527" spans="1:9" s="68" customFormat="1" x14ac:dyDescent="0.2">
      <c r="A527" s="65"/>
      <c r="B527" s="66"/>
      <c r="C527" s="67"/>
      <c r="D527" s="56"/>
      <c r="E527" s="65"/>
      <c r="H527" s="56"/>
      <c r="I527" s="56"/>
    </row>
    <row r="528" spans="1:9" s="68" customFormat="1" x14ac:dyDescent="0.2">
      <c r="A528" s="65"/>
      <c r="B528" s="66"/>
      <c r="C528" s="67"/>
      <c r="D528" s="56"/>
      <c r="E528" s="65"/>
      <c r="H528" s="56"/>
      <c r="I528" s="56"/>
    </row>
    <row r="529" spans="1:9" s="68" customFormat="1" x14ac:dyDescent="0.2">
      <c r="A529" s="65"/>
      <c r="B529" s="66"/>
      <c r="C529" s="67"/>
      <c r="D529" s="56"/>
      <c r="E529" s="65"/>
      <c r="H529" s="56"/>
      <c r="I529" s="56"/>
    </row>
    <row r="530" spans="1:9" s="68" customFormat="1" x14ac:dyDescent="0.2">
      <c r="A530" s="65"/>
      <c r="B530" s="66"/>
      <c r="C530" s="67"/>
      <c r="D530" s="56"/>
      <c r="E530" s="65"/>
      <c r="H530" s="56"/>
      <c r="I530" s="56"/>
    </row>
    <row r="531" spans="1:9" s="68" customFormat="1" x14ac:dyDescent="0.2">
      <c r="A531" s="65"/>
      <c r="B531" s="66"/>
      <c r="C531" s="67"/>
      <c r="D531" s="56"/>
      <c r="E531" s="65"/>
      <c r="H531" s="56"/>
      <c r="I531" s="56"/>
    </row>
    <row r="532" spans="1:9" s="68" customFormat="1" x14ac:dyDescent="0.2">
      <c r="A532" s="65"/>
      <c r="B532" s="66"/>
      <c r="C532" s="67"/>
      <c r="D532" s="56"/>
      <c r="E532" s="65"/>
      <c r="H532" s="56"/>
      <c r="I532" s="56"/>
    </row>
    <row r="533" spans="1:9" s="68" customFormat="1" x14ac:dyDescent="0.2">
      <c r="A533" s="65"/>
      <c r="B533" s="66"/>
      <c r="C533" s="67"/>
      <c r="D533" s="56"/>
      <c r="E533" s="65"/>
      <c r="H533" s="56"/>
      <c r="I533" s="56"/>
    </row>
    <row r="534" spans="1:9" s="68" customFormat="1" x14ac:dyDescent="0.2">
      <c r="A534" s="65"/>
      <c r="B534" s="66"/>
      <c r="C534" s="67"/>
      <c r="D534" s="56"/>
      <c r="E534" s="65"/>
      <c r="H534" s="56"/>
      <c r="I534" s="56"/>
    </row>
    <row r="535" spans="1:9" s="68" customFormat="1" x14ac:dyDescent="0.2">
      <c r="A535" s="65"/>
      <c r="B535" s="66"/>
      <c r="C535" s="67"/>
      <c r="D535" s="56"/>
      <c r="E535" s="65"/>
      <c r="H535" s="56"/>
      <c r="I535" s="56"/>
    </row>
    <row r="536" spans="1:9" s="68" customFormat="1" x14ac:dyDescent="0.2">
      <c r="A536" s="65"/>
      <c r="B536" s="66"/>
      <c r="C536" s="67"/>
      <c r="D536" s="56"/>
      <c r="E536" s="65"/>
      <c r="H536" s="56"/>
      <c r="I536" s="56"/>
    </row>
    <row r="537" spans="1:9" s="68" customFormat="1" x14ac:dyDescent="0.2">
      <c r="A537" s="65"/>
      <c r="B537" s="66"/>
      <c r="C537" s="67"/>
      <c r="D537" s="56"/>
      <c r="E537" s="65"/>
      <c r="H537" s="56"/>
      <c r="I537" s="56"/>
    </row>
    <row r="538" spans="1:9" s="68" customFormat="1" x14ac:dyDescent="0.2">
      <c r="A538" s="65"/>
      <c r="B538" s="66"/>
      <c r="C538" s="67"/>
      <c r="D538" s="56"/>
      <c r="E538" s="65"/>
      <c r="H538" s="56"/>
      <c r="I538" s="56"/>
    </row>
    <row r="539" spans="1:9" s="68" customFormat="1" x14ac:dyDescent="0.2">
      <c r="A539" s="65"/>
      <c r="B539" s="66"/>
      <c r="C539" s="67"/>
      <c r="D539" s="56"/>
      <c r="E539" s="65"/>
      <c r="H539" s="56"/>
      <c r="I539" s="56"/>
    </row>
    <row r="540" spans="1:9" s="68" customFormat="1" x14ac:dyDescent="0.2">
      <c r="A540" s="65"/>
      <c r="B540" s="66"/>
      <c r="C540" s="67"/>
      <c r="D540" s="56"/>
      <c r="E540" s="65"/>
      <c r="H540" s="56"/>
      <c r="I540" s="56"/>
    </row>
    <row r="541" spans="1:9" s="68" customFormat="1" x14ac:dyDescent="0.2">
      <c r="A541" s="65"/>
      <c r="B541" s="66"/>
      <c r="C541" s="67"/>
      <c r="D541" s="56"/>
      <c r="E541" s="65"/>
      <c r="H541" s="56"/>
      <c r="I541" s="56"/>
    </row>
    <row r="542" spans="1:9" s="68" customFormat="1" x14ac:dyDescent="0.2">
      <c r="A542" s="65"/>
      <c r="B542" s="66"/>
      <c r="C542" s="67"/>
      <c r="D542" s="56"/>
      <c r="E542" s="65"/>
      <c r="H542" s="56"/>
      <c r="I542" s="56"/>
    </row>
    <row r="543" spans="1:9" s="68" customFormat="1" x14ac:dyDescent="0.2">
      <c r="A543" s="65"/>
      <c r="B543" s="66"/>
      <c r="C543" s="67"/>
      <c r="D543" s="56"/>
      <c r="E543" s="65"/>
      <c r="H543" s="56"/>
      <c r="I543" s="56"/>
    </row>
    <row r="544" spans="1:9" s="68" customFormat="1" x14ac:dyDescent="0.2">
      <c r="A544" s="65"/>
      <c r="B544" s="66"/>
      <c r="C544" s="67"/>
      <c r="D544" s="56"/>
      <c r="E544" s="65"/>
      <c r="H544" s="56"/>
      <c r="I544" s="56"/>
    </row>
    <row r="545" spans="1:9" s="68" customFormat="1" x14ac:dyDescent="0.2">
      <c r="A545" s="65"/>
      <c r="B545" s="66"/>
      <c r="C545" s="67"/>
      <c r="D545" s="56"/>
      <c r="E545" s="65"/>
      <c r="H545" s="56"/>
      <c r="I545" s="56"/>
    </row>
    <row r="546" spans="1:9" s="68" customFormat="1" x14ac:dyDescent="0.2">
      <c r="A546" s="65"/>
      <c r="B546" s="66"/>
      <c r="C546" s="67"/>
      <c r="D546" s="56"/>
      <c r="E546" s="65"/>
      <c r="H546" s="56"/>
      <c r="I546" s="56"/>
    </row>
    <row r="547" spans="1:9" s="68" customFormat="1" x14ac:dyDescent="0.2">
      <c r="A547" s="65"/>
      <c r="B547" s="66"/>
      <c r="C547" s="67"/>
      <c r="D547" s="56"/>
      <c r="E547" s="65"/>
      <c r="H547" s="56"/>
      <c r="I547" s="56"/>
    </row>
    <row r="548" spans="1:9" s="68" customFormat="1" x14ac:dyDescent="0.2">
      <c r="A548" s="65"/>
      <c r="B548" s="66"/>
      <c r="C548" s="67"/>
      <c r="D548" s="56"/>
      <c r="E548" s="65"/>
      <c r="H548" s="56"/>
      <c r="I548" s="56"/>
    </row>
    <row r="549" spans="1:9" s="68" customFormat="1" x14ac:dyDescent="0.2">
      <c r="A549" s="65"/>
      <c r="B549" s="66"/>
      <c r="C549" s="67"/>
      <c r="D549" s="56"/>
      <c r="E549" s="65"/>
      <c r="H549" s="56"/>
      <c r="I549" s="56"/>
    </row>
    <row r="550" spans="1:9" s="68" customFormat="1" x14ac:dyDescent="0.2">
      <c r="A550" s="65"/>
      <c r="B550" s="66"/>
      <c r="C550" s="67"/>
      <c r="D550" s="56"/>
      <c r="E550" s="65"/>
      <c r="H550" s="56"/>
      <c r="I550" s="56"/>
    </row>
    <row r="551" spans="1:9" s="68" customFormat="1" x14ac:dyDescent="0.2">
      <c r="A551" s="65"/>
      <c r="B551" s="66"/>
      <c r="C551" s="67"/>
      <c r="D551" s="56"/>
      <c r="E551" s="65"/>
      <c r="H551" s="56"/>
      <c r="I551" s="56"/>
    </row>
    <row r="552" spans="1:9" s="68" customFormat="1" x14ac:dyDescent="0.2">
      <c r="A552" s="65"/>
      <c r="B552" s="66"/>
      <c r="C552" s="67"/>
      <c r="D552" s="56"/>
      <c r="E552" s="65"/>
      <c r="H552" s="56"/>
      <c r="I552" s="56"/>
    </row>
    <row r="553" spans="1:9" s="68" customFormat="1" x14ac:dyDescent="0.2">
      <c r="A553" s="65"/>
      <c r="B553" s="66"/>
      <c r="C553" s="67"/>
      <c r="D553" s="56"/>
      <c r="E553" s="65"/>
      <c r="H553" s="56"/>
      <c r="I553" s="56"/>
    </row>
    <row r="554" spans="1:9" s="68" customFormat="1" x14ac:dyDescent="0.2">
      <c r="A554" s="65"/>
      <c r="B554" s="66"/>
      <c r="C554" s="67"/>
      <c r="D554" s="56"/>
      <c r="E554" s="65"/>
      <c r="H554" s="56"/>
      <c r="I554" s="56"/>
    </row>
    <row r="555" spans="1:9" s="68" customFormat="1" x14ac:dyDescent="0.2">
      <c r="A555" s="65"/>
      <c r="B555" s="66"/>
      <c r="C555" s="67"/>
      <c r="D555" s="56"/>
      <c r="E555" s="65"/>
      <c r="H555" s="56"/>
      <c r="I555" s="56"/>
    </row>
    <row r="556" spans="1:9" s="68" customFormat="1" x14ac:dyDescent="0.2">
      <c r="A556" s="65"/>
      <c r="B556" s="66"/>
      <c r="C556" s="67"/>
      <c r="D556" s="56"/>
      <c r="E556" s="65"/>
      <c r="H556" s="56"/>
      <c r="I556" s="56"/>
    </row>
    <row r="557" spans="1:9" s="68" customFormat="1" x14ac:dyDescent="0.2">
      <c r="A557" s="65"/>
      <c r="B557" s="66"/>
      <c r="C557" s="67"/>
      <c r="D557" s="56"/>
      <c r="E557" s="65"/>
      <c r="H557" s="56"/>
      <c r="I557" s="56"/>
    </row>
    <row r="558" spans="1:9" s="68" customFormat="1" x14ac:dyDescent="0.2">
      <c r="A558" s="65"/>
      <c r="B558" s="66"/>
      <c r="C558" s="67"/>
      <c r="D558" s="56"/>
      <c r="E558" s="65"/>
      <c r="H558" s="56"/>
      <c r="I558" s="56"/>
    </row>
    <row r="559" spans="1:9" s="68" customFormat="1" x14ac:dyDescent="0.2">
      <c r="A559" s="65"/>
      <c r="B559" s="66"/>
      <c r="C559" s="67"/>
      <c r="D559" s="56"/>
      <c r="E559" s="65"/>
      <c r="H559" s="56"/>
      <c r="I559" s="56"/>
    </row>
    <row r="560" spans="1:9" s="68" customFormat="1" x14ac:dyDescent="0.2">
      <c r="A560" s="65"/>
      <c r="B560" s="66"/>
      <c r="C560" s="67"/>
      <c r="D560" s="56"/>
      <c r="E560" s="65"/>
      <c r="H560" s="56"/>
      <c r="I560" s="56"/>
    </row>
    <row r="561" spans="1:9" s="68" customFormat="1" x14ac:dyDescent="0.2">
      <c r="A561" s="65"/>
      <c r="B561" s="66"/>
      <c r="C561" s="67"/>
      <c r="D561" s="56"/>
      <c r="E561" s="65"/>
      <c r="H561" s="56"/>
      <c r="I561" s="56"/>
    </row>
    <row r="562" spans="1:9" s="68" customFormat="1" x14ac:dyDescent="0.2">
      <c r="A562" s="65"/>
      <c r="B562" s="66"/>
      <c r="C562" s="67"/>
      <c r="D562" s="56"/>
      <c r="E562" s="65"/>
      <c r="H562" s="56"/>
      <c r="I562" s="56"/>
    </row>
    <row r="563" spans="1:9" s="68" customFormat="1" x14ac:dyDescent="0.2">
      <c r="A563" s="65"/>
      <c r="B563" s="66"/>
      <c r="C563" s="67"/>
      <c r="D563" s="56"/>
      <c r="E563" s="65"/>
      <c r="H563" s="56"/>
      <c r="I563" s="56"/>
    </row>
    <row r="564" spans="1:9" s="68" customFormat="1" x14ac:dyDescent="0.2">
      <c r="A564" s="65"/>
      <c r="B564" s="66"/>
      <c r="C564" s="67"/>
      <c r="D564" s="56"/>
      <c r="E564" s="65"/>
      <c r="H564" s="56"/>
      <c r="I564" s="56"/>
    </row>
    <row r="565" spans="1:9" s="68" customFormat="1" x14ac:dyDescent="0.2">
      <c r="A565" s="65"/>
      <c r="B565" s="66"/>
      <c r="C565" s="67"/>
      <c r="D565" s="56"/>
      <c r="E565" s="65"/>
      <c r="H565" s="56"/>
      <c r="I565" s="56"/>
    </row>
    <row r="566" spans="1:9" s="68" customFormat="1" x14ac:dyDescent="0.2">
      <c r="A566" s="65"/>
      <c r="B566" s="66"/>
      <c r="C566" s="67"/>
      <c r="D566" s="56"/>
      <c r="E566" s="65"/>
      <c r="H566" s="56"/>
      <c r="I566" s="56"/>
    </row>
    <row r="567" spans="1:9" s="68" customFormat="1" x14ac:dyDescent="0.2">
      <c r="A567" s="65"/>
      <c r="B567" s="66"/>
      <c r="C567" s="67"/>
      <c r="D567" s="56"/>
      <c r="E567" s="65"/>
      <c r="H567" s="56"/>
      <c r="I567" s="56"/>
    </row>
    <row r="568" spans="1:9" s="68" customFormat="1" x14ac:dyDescent="0.2">
      <c r="A568" s="65"/>
      <c r="B568" s="66"/>
      <c r="C568" s="67"/>
      <c r="D568" s="56"/>
      <c r="E568" s="65"/>
      <c r="H568" s="56"/>
      <c r="I568" s="56"/>
    </row>
    <row r="569" spans="1:9" s="68" customFormat="1" x14ac:dyDescent="0.2">
      <c r="A569" s="65"/>
      <c r="B569" s="66"/>
      <c r="C569" s="67"/>
      <c r="D569" s="56"/>
      <c r="E569" s="65"/>
      <c r="H569" s="56"/>
      <c r="I569" s="56"/>
    </row>
    <row r="570" spans="1:9" s="68" customFormat="1" x14ac:dyDescent="0.2">
      <c r="A570" s="65"/>
      <c r="B570" s="66"/>
      <c r="C570" s="67"/>
      <c r="D570" s="56"/>
      <c r="E570" s="65"/>
      <c r="H570" s="56"/>
      <c r="I570" s="56"/>
    </row>
    <row r="571" spans="1:9" s="68" customFormat="1" x14ac:dyDescent="0.2">
      <c r="A571" s="65"/>
      <c r="B571" s="66"/>
      <c r="C571" s="67"/>
      <c r="D571" s="56"/>
      <c r="E571" s="65"/>
      <c r="H571" s="56"/>
      <c r="I571" s="56"/>
    </row>
    <row r="572" spans="1:9" s="68" customFormat="1" x14ac:dyDescent="0.2">
      <c r="A572" s="65"/>
      <c r="B572" s="66"/>
      <c r="C572" s="67"/>
      <c r="D572" s="56"/>
      <c r="E572" s="65"/>
      <c r="H572" s="56"/>
      <c r="I572" s="56"/>
    </row>
    <row r="573" spans="1:9" s="68" customFormat="1" x14ac:dyDescent="0.2">
      <c r="A573" s="65"/>
      <c r="B573" s="66"/>
      <c r="C573" s="67"/>
      <c r="D573" s="56"/>
      <c r="E573" s="65"/>
      <c r="H573" s="56"/>
      <c r="I573" s="56"/>
    </row>
    <row r="574" spans="1:9" s="68" customFormat="1" x14ac:dyDescent="0.2">
      <c r="A574" s="65"/>
      <c r="B574" s="66"/>
      <c r="C574" s="67"/>
      <c r="D574" s="56"/>
      <c r="E574" s="65"/>
      <c r="H574" s="56"/>
      <c r="I574" s="56"/>
    </row>
    <row r="575" spans="1:9" s="68" customFormat="1" x14ac:dyDescent="0.2">
      <c r="A575" s="65"/>
      <c r="B575" s="66"/>
      <c r="C575" s="67"/>
      <c r="D575" s="56"/>
      <c r="E575" s="65"/>
      <c r="H575" s="56"/>
      <c r="I575" s="56"/>
    </row>
    <row r="576" spans="1:9" s="68" customFormat="1" x14ac:dyDescent="0.2">
      <c r="A576" s="65"/>
      <c r="B576" s="66"/>
      <c r="C576" s="67"/>
      <c r="D576" s="56"/>
      <c r="E576" s="65"/>
      <c r="H576" s="56"/>
      <c r="I576" s="56"/>
    </row>
    <row r="577" spans="1:9" s="68" customFormat="1" x14ac:dyDescent="0.2">
      <c r="A577" s="65"/>
      <c r="B577" s="66"/>
      <c r="C577" s="67"/>
      <c r="D577" s="56"/>
      <c r="E577" s="65"/>
      <c r="H577" s="56"/>
      <c r="I577" s="56"/>
    </row>
    <row r="578" spans="1:9" s="68" customFormat="1" x14ac:dyDescent="0.2">
      <c r="A578" s="65"/>
      <c r="B578" s="66"/>
      <c r="C578" s="67"/>
      <c r="D578" s="56"/>
      <c r="E578" s="65"/>
      <c r="H578" s="56"/>
      <c r="I578" s="56"/>
    </row>
    <row r="579" spans="1:9" s="68" customFormat="1" x14ac:dyDescent="0.2">
      <c r="A579" s="65"/>
      <c r="B579" s="66"/>
      <c r="C579" s="67"/>
      <c r="D579" s="56"/>
      <c r="E579" s="65"/>
      <c r="H579" s="56"/>
      <c r="I579" s="56"/>
    </row>
    <row r="580" spans="1:9" s="68" customFormat="1" x14ac:dyDescent="0.2">
      <c r="A580" s="65"/>
      <c r="B580" s="66"/>
      <c r="C580" s="67"/>
      <c r="D580" s="56"/>
      <c r="E580" s="65"/>
      <c r="H580" s="56"/>
      <c r="I580" s="56"/>
    </row>
    <row r="581" spans="1:9" s="68" customFormat="1" x14ac:dyDescent="0.2">
      <c r="A581" s="65"/>
      <c r="B581" s="66"/>
      <c r="C581" s="67"/>
      <c r="D581" s="56"/>
      <c r="E581" s="65"/>
      <c r="H581" s="56"/>
      <c r="I581" s="56"/>
    </row>
    <row r="582" spans="1:9" s="68" customFormat="1" x14ac:dyDescent="0.2">
      <c r="A582" s="65"/>
      <c r="B582" s="66"/>
      <c r="C582" s="67"/>
      <c r="D582" s="56"/>
      <c r="E582" s="65"/>
      <c r="H582" s="56"/>
      <c r="I582" s="56"/>
    </row>
    <row r="583" spans="1:9" s="68" customFormat="1" x14ac:dyDescent="0.2">
      <c r="A583" s="65"/>
      <c r="B583" s="66"/>
      <c r="C583" s="67"/>
      <c r="D583" s="56"/>
      <c r="E583" s="65"/>
      <c r="H583" s="56"/>
      <c r="I583" s="56"/>
    </row>
    <row r="584" spans="1:9" s="68" customFormat="1" x14ac:dyDescent="0.2">
      <c r="A584" s="65"/>
      <c r="B584" s="66"/>
      <c r="C584" s="67"/>
      <c r="D584" s="56"/>
      <c r="E584" s="65"/>
      <c r="H584" s="56"/>
      <c r="I584" s="56"/>
    </row>
    <row r="585" spans="1:9" s="68" customFormat="1" x14ac:dyDescent="0.2">
      <c r="A585" s="65"/>
      <c r="B585" s="66"/>
      <c r="C585" s="67"/>
      <c r="D585" s="56"/>
      <c r="E585" s="65"/>
      <c r="H585" s="56"/>
      <c r="I585" s="56"/>
    </row>
    <row r="586" spans="1:9" s="68" customFormat="1" x14ac:dyDescent="0.2">
      <c r="A586" s="65"/>
      <c r="B586" s="66"/>
      <c r="C586" s="67"/>
      <c r="D586" s="56"/>
      <c r="E586" s="65"/>
      <c r="H586" s="56"/>
      <c r="I586" s="56"/>
    </row>
    <row r="587" spans="1:9" s="68" customFormat="1" x14ac:dyDescent="0.2">
      <c r="A587" s="65"/>
      <c r="B587" s="66"/>
      <c r="C587" s="67"/>
      <c r="D587" s="56"/>
      <c r="E587" s="65"/>
      <c r="H587" s="56"/>
      <c r="I587" s="56"/>
    </row>
    <row r="588" spans="1:9" s="68" customFormat="1" x14ac:dyDescent="0.2">
      <c r="A588" s="65"/>
      <c r="B588" s="66"/>
      <c r="C588" s="67"/>
      <c r="D588" s="56"/>
      <c r="E588" s="65"/>
      <c r="H588" s="56"/>
      <c r="I588" s="56"/>
    </row>
    <row r="589" spans="1:9" s="68" customFormat="1" x14ac:dyDescent="0.2">
      <c r="A589" s="65"/>
      <c r="B589" s="66"/>
      <c r="C589" s="67"/>
      <c r="D589" s="56"/>
      <c r="E589" s="65"/>
      <c r="H589" s="56"/>
      <c r="I589" s="56"/>
    </row>
    <row r="590" spans="1:9" s="68" customFormat="1" x14ac:dyDescent="0.2">
      <c r="A590" s="65"/>
      <c r="B590" s="66"/>
      <c r="C590" s="67"/>
      <c r="D590" s="56"/>
      <c r="E590" s="65"/>
      <c r="H590" s="56"/>
      <c r="I590" s="56"/>
    </row>
    <row r="591" spans="1:9" s="68" customFormat="1" x14ac:dyDescent="0.2">
      <c r="A591" s="65"/>
      <c r="B591" s="66"/>
      <c r="C591" s="67"/>
      <c r="D591" s="56"/>
      <c r="E591" s="65"/>
      <c r="H591" s="56"/>
      <c r="I591" s="56"/>
    </row>
    <row r="592" spans="1:9" s="68" customFormat="1" x14ac:dyDescent="0.2">
      <c r="A592" s="65"/>
      <c r="B592" s="66"/>
      <c r="C592" s="67"/>
      <c r="D592" s="56"/>
      <c r="E592" s="65"/>
      <c r="H592" s="56"/>
      <c r="I592" s="56"/>
    </row>
    <row r="593" spans="1:9" s="68" customFormat="1" x14ac:dyDescent="0.2">
      <c r="A593" s="65"/>
      <c r="B593" s="66"/>
      <c r="C593" s="67"/>
      <c r="D593" s="56"/>
      <c r="E593" s="65"/>
      <c r="H593" s="56"/>
      <c r="I593" s="56"/>
    </row>
    <row r="594" spans="1:9" s="68" customFormat="1" x14ac:dyDescent="0.2">
      <c r="A594" s="65"/>
      <c r="B594" s="66"/>
      <c r="C594" s="67"/>
      <c r="D594" s="56"/>
      <c r="E594" s="65"/>
      <c r="H594" s="56"/>
      <c r="I594" s="56"/>
    </row>
    <row r="595" spans="1:9" s="68" customFormat="1" x14ac:dyDescent="0.2">
      <c r="A595" s="65"/>
      <c r="B595" s="66"/>
      <c r="C595" s="67"/>
      <c r="D595" s="56"/>
      <c r="E595" s="65"/>
      <c r="H595" s="56"/>
      <c r="I595" s="56"/>
    </row>
    <row r="596" spans="1:9" s="68" customFormat="1" x14ac:dyDescent="0.2">
      <c r="A596" s="65"/>
      <c r="B596" s="66"/>
      <c r="C596" s="67"/>
      <c r="D596" s="56"/>
      <c r="E596" s="65"/>
      <c r="H596" s="56"/>
      <c r="I596" s="56"/>
    </row>
    <row r="597" spans="1:9" s="68" customFormat="1" x14ac:dyDescent="0.2">
      <c r="A597" s="65"/>
      <c r="B597" s="66"/>
      <c r="C597" s="67"/>
      <c r="D597" s="56"/>
      <c r="E597" s="65"/>
      <c r="H597" s="56"/>
      <c r="I597" s="56"/>
    </row>
    <row r="598" spans="1:9" s="68" customFormat="1" x14ac:dyDescent="0.2">
      <c r="A598" s="65"/>
      <c r="B598" s="66"/>
      <c r="C598" s="67"/>
      <c r="D598" s="56"/>
      <c r="E598" s="65"/>
      <c r="H598" s="56"/>
      <c r="I598" s="56"/>
    </row>
    <row r="599" spans="1:9" s="68" customFormat="1" x14ac:dyDescent="0.2">
      <c r="A599" s="65"/>
      <c r="B599" s="66"/>
      <c r="C599" s="67"/>
      <c r="D599" s="56"/>
      <c r="E599" s="65"/>
      <c r="H599" s="56"/>
      <c r="I599" s="56"/>
    </row>
    <row r="600" spans="1:9" s="68" customFormat="1" x14ac:dyDescent="0.2">
      <c r="A600" s="65"/>
      <c r="B600" s="66"/>
      <c r="C600" s="67"/>
      <c r="D600" s="56"/>
      <c r="E600" s="65"/>
      <c r="H600" s="56"/>
      <c r="I600" s="56"/>
    </row>
    <row r="601" spans="1:9" s="68" customFormat="1" x14ac:dyDescent="0.2">
      <c r="A601" s="65"/>
      <c r="B601" s="66"/>
      <c r="C601" s="67"/>
      <c r="D601" s="56"/>
      <c r="E601" s="65"/>
      <c r="H601" s="56"/>
      <c r="I601" s="56"/>
    </row>
    <row r="602" spans="1:9" s="68" customFormat="1" x14ac:dyDescent="0.2">
      <c r="A602" s="65"/>
      <c r="B602" s="66"/>
      <c r="C602" s="67"/>
      <c r="D602" s="56"/>
      <c r="E602" s="65"/>
      <c r="H602" s="56"/>
      <c r="I602" s="56"/>
    </row>
    <row r="603" spans="1:9" s="68" customFormat="1" x14ac:dyDescent="0.2">
      <c r="A603" s="65"/>
      <c r="B603" s="66"/>
      <c r="C603" s="67"/>
      <c r="D603" s="56"/>
      <c r="E603" s="65"/>
      <c r="H603" s="56"/>
      <c r="I603" s="56"/>
    </row>
    <row r="604" spans="1:9" s="68" customFormat="1" x14ac:dyDescent="0.2">
      <c r="A604" s="65"/>
      <c r="B604" s="66"/>
      <c r="C604" s="67"/>
      <c r="D604" s="56"/>
      <c r="E604" s="65"/>
      <c r="H604" s="56"/>
      <c r="I604" s="56"/>
    </row>
    <row r="605" spans="1:9" s="68" customFormat="1" x14ac:dyDescent="0.2">
      <c r="A605" s="65"/>
      <c r="B605" s="66"/>
      <c r="C605" s="67"/>
      <c r="D605" s="56"/>
      <c r="E605" s="65"/>
      <c r="H605" s="56"/>
      <c r="I605" s="56"/>
    </row>
    <row r="606" spans="1:9" s="68" customFormat="1" x14ac:dyDescent="0.2">
      <c r="A606" s="65"/>
      <c r="B606" s="66"/>
      <c r="C606" s="67"/>
      <c r="D606" s="56"/>
      <c r="E606" s="65"/>
      <c r="H606" s="56"/>
      <c r="I606" s="56"/>
    </row>
    <row r="607" spans="1:9" s="68" customFormat="1" x14ac:dyDescent="0.2">
      <c r="A607" s="65"/>
      <c r="B607" s="66"/>
      <c r="C607" s="67"/>
      <c r="D607" s="56"/>
      <c r="E607" s="65"/>
      <c r="H607" s="56"/>
      <c r="I607" s="56"/>
    </row>
    <row r="608" spans="1:9" s="68" customFormat="1" x14ac:dyDescent="0.2">
      <c r="A608" s="65"/>
      <c r="B608" s="66"/>
      <c r="C608" s="67"/>
      <c r="D608" s="56"/>
      <c r="E608" s="65"/>
      <c r="H608" s="56"/>
      <c r="I608" s="56"/>
    </row>
    <row r="609" spans="1:9" s="68" customFormat="1" x14ac:dyDescent="0.2">
      <c r="A609" s="65"/>
      <c r="B609" s="66"/>
      <c r="C609" s="67"/>
      <c r="D609" s="56"/>
      <c r="E609" s="65"/>
      <c r="H609" s="56"/>
      <c r="I609" s="56"/>
    </row>
    <row r="610" spans="1:9" s="68" customFormat="1" x14ac:dyDescent="0.2">
      <c r="A610" s="65"/>
      <c r="B610" s="66"/>
      <c r="C610" s="67"/>
      <c r="D610" s="56"/>
      <c r="E610" s="65"/>
      <c r="H610" s="56"/>
      <c r="I610" s="56"/>
    </row>
    <row r="611" spans="1:9" s="68" customFormat="1" x14ac:dyDescent="0.2">
      <c r="A611" s="65"/>
      <c r="B611" s="66"/>
      <c r="C611" s="67"/>
      <c r="D611" s="56"/>
      <c r="E611" s="65"/>
      <c r="H611" s="56"/>
      <c r="I611" s="56"/>
    </row>
    <row r="612" spans="1:9" s="68" customFormat="1" x14ac:dyDescent="0.2">
      <c r="A612" s="65"/>
      <c r="B612" s="66"/>
      <c r="C612" s="67"/>
      <c r="D612" s="56"/>
      <c r="E612" s="65"/>
      <c r="H612" s="56"/>
      <c r="I612" s="56"/>
    </row>
    <row r="613" spans="1:9" s="68" customFormat="1" x14ac:dyDescent="0.2">
      <c r="A613" s="65"/>
      <c r="B613" s="66"/>
      <c r="C613" s="67"/>
      <c r="D613" s="56"/>
      <c r="E613" s="65"/>
      <c r="H613" s="56"/>
      <c r="I613" s="56"/>
    </row>
    <row r="614" spans="1:9" s="68" customFormat="1" x14ac:dyDescent="0.2">
      <c r="A614" s="65"/>
      <c r="B614" s="66"/>
      <c r="C614" s="67"/>
      <c r="D614" s="56"/>
      <c r="E614" s="65"/>
      <c r="H614" s="56"/>
      <c r="I614" s="56"/>
    </row>
    <row r="615" spans="1:9" s="68" customFormat="1" x14ac:dyDescent="0.2">
      <c r="A615" s="65"/>
      <c r="B615" s="66"/>
      <c r="C615" s="67"/>
      <c r="D615" s="56"/>
      <c r="E615" s="65"/>
      <c r="H615" s="56"/>
      <c r="I615" s="56"/>
    </row>
    <row r="616" spans="1:9" s="68" customFormat="1" x14ac:dyDescent="0.2">
      <c r="A616" s="65"/>
      <c r="B616" s="66"/>
      <c r="C616" s="67"/>
      <c r="D616" s="56"/>
      <c r="E616" s="65"/>
      <c r="H616" s="56"/>
      <c r="I616" s="56"/>
    </row>
    <row r="617" spans="1:9" s="68" customFormat="1" x14ac:dyDescent="0.2">
      <c r="A617" s="65"/>
      <c r="B617" s="66"/>
      <c r="C617" s="67"/>
      <c r="D617" s="56"/>
      <c r="E617" s="65"/>
      <c r="H617" s="56"/>
      <c r="I617" s="56"/>
    </row>
    <row r="618" spans="1:9" s="68" customFormat="1" x14ac:dyDescent="0.2">
      <c r="A618" s="65"/>
      <c r="B618" s="66"/>
      <c r="C618" s="67"/>
      <c r="D618" s="56"/>
      <c r="E618" s="65"/>
      <c r="H618" s="56"/>
      <c r="I618" s="56"/>
    </row>
    <row r="619" spans="1:9" s="68" customFormat="1" x14ac:dyDescent="0.2">
      <c r="A619" s="65"/>
      <c r="B619" s="66"/>
      <c r="C619" s="67"/>
      <c r="D619" s="56"/>
      <c r="E619" s="65"/>
      <c r="H619" s="56"/>
      <c r="I619" s="56"/>
    </row>
    <row r="620" spans="1:9" s="68" customFormat="1" x14ac:dyDescent="0.2">
      <c r="A620" s="65"/>
      <c r="B620" s="66"/>
      <c r="C620" s="67"/>
      <c r="D620" s="56"/>
      <c r="E620" s="65"/>
      <c r="H620" s="56"/>
      <c r="I620" s="56"/>
    </row>
    <row r="621" spans="1:9" s="68" customFormat="1" x14ac:dyDescent="0.2">
      <c r="A621" s="65"/>
      <c r="B621" s="66"/>
      <c r="C621" s="67"/>
      <c r="D621" s="56"/>
      <c r="E621" s="65"/>
      <c r="H621" s="56"/>
      <c r="I621" s="56"/>
    </row>
    <row r="622" spans="1:9" s="68" customFormat="1" x14ac:dyDescent="0.2">
      <c r="A622" s="65"/>
      <c r="B622" s="66"/>
      <c r="C622" s="67"/>
      <c r="D622" s="56"/>
      <c r="E622" s="65"/>
      <c r="H622" s="56"/>
      <c r="I622" s="56"/>
    </row>
    <row r="623" spans="1:9" s="68" customFormat="1" x14ac:dyDescent="0.2">
      <c r="A623" s="65"/>
      <c r="B623" s="66"/>
      <c r="C623" s="67"/>
      <c r="D623" s="56"/>
      <c r="E623" s="65"/>
      <c r="H623" s="56"/>
      <c r="I623" s="56"/>
    </row>
    <row r="624" spans="1:9" s="68" customFormat="1" x14ac:dyDescent="0.2">
      <c r="A624" s="65"/>
      <c r="B624" s="66"/>
      <c r="C624" s="67"/>
      <c r="D624" s="56"/>
      <c r="E624" s="65"/>
      <c r="H624" s="56"/>
      <c r="I624" s="56"/>
    </row>
    <row r="625" spans="1:9" s="68" customFormat="1" x14ac:dyDescent="0.2">
      <c r="A625" s="65"/>
      <c r="B625" s="66"/>
      <c r="C625" s="67"/>
      <c r="D625" s="56"/>
      <c r="E625" s="65"/>
      <c r="H625" s="56"/>
      <c r="I625" s="56"/>
    </row>
    <row r="626" spans="1:9" s="68" customFormat="1" x14ac:dyDescent="0.2">
      <c r="A626" s="65"/>
      <c r="B626" s="66"/>
      <c r="C626" s="67"/>
      <c r="D626" s="56"/>
      <c r="E626" s="65"/>
      <c r="H626" s="56"/>
      <c r="I626" s="56"/>
    </row>
    <row r="627" spans="1:9" s="68" customFormat="1" x14ac:dyDescent="0.2">
      <c r="A627" s="65"/>
      <c r="B627" s="66"/>
      <c r="C627" s="67"/>
      <c r="D627" s="56"/>
      <c r="E627" s="65"/>
      <c r="H627" s="56"/>
      <c r="I627" s="56"/>
    </row>
    <row r="628" spans="1:9" s="68" customFormat="1" x14ac:dyDescent="0.2">
      <c r="A628" s="65"/>
      <c r="B628" s="66"/>
      <c r="C628" s="67"/>
      <c r="D628" s="56"/>
      <c r="E628" s="65"/>
      <c r="H628" s="56"/>
      <c r="I628" s="56"/>
    </row>
    <row r="629" spans="1:9" s="68" customFormat="1" x14ac:dyDescent="0.2">
      <c r="A629" s="65"/>
      <c r="B629" s="66"/>
      <c r="C629" s="67"/>
      <c r="D629" s="56"/>
      <c r="E629" s="65"/>
      <c r="H629" s="56"/>
      <c r="I629" s="56"/>
    </row>
  </sheetData>
  <pageMargins left="0.25" right="0.25" top="0.95" bottom="0.75" header="0.09" footer="0.3"/>
  <pageSetup scale="68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AC23-938B-46C1-AD15-C068CDAC16ED}">
  <sheetPr>
    <pageSetUpPr fitToPage="1"/>
  </sheetPr>
  <dimension ref="A1:I630"/>
  <sheetViews>
    <sheetView topLeftCell="A9" zoomScaleNormal="100" workbookViewId="0">
      <selection activeCell="M33" sqref="M33"/>
    </sheetView>
  </sheetViews>
  <sheetFormatPr defaultColWidth="11.42578125" defaultRowHeight="12.75" x14ac:dyDescent="0.2"/>
  <cols>
    <col min="1" max="1" width="23.28515625" style="65" customWidth="1"/>
    <col min="2" max="2" width="9.42578125" style="66" customWidth="1"/>
    <col min="3" max="3" width="31" style="67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5.42578125" style="56" customWidth="1"/>
    <col min="9" max="9" width="7.7109375" style="56" customWidth="1"/>
    <col min="10" max="16384" width="11.42578125" style="56"/>
  </cols>
  <sheetData>
    <row r="1" spans="1:9" s="30" customFormat="1" ht="24.75" customHeight="1" x14ac:dyDescent="0.25">
      <c r="A1" s="2" t="str">
        <f>'RECAP #9420.00'!B1</f>
        <v>DAS CC Capitol West Stairs &amp; Surrounding Landings Repairs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#9420.00'!B2</f>
        <v>Project # 9420.00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#9420.00'!B3</f>
        <v>Program code 942000</v>
      </c>
      <c r="B3" s="5"/>
      <c r="C3" s="4"/>
      <c r="D3" s="8" t="str">
        <f>'RECAP #9420.00'!E3</f>
        <v>Major Program 4D01</v>
      </c>
      <c r="E3" s="4"/>
      <c r="F3" s="29"/>
      <c r="G3" s="29"/>
    </row>
    <row r="4" spans="1:9" s="30" customFormat="1" ht="15.75" x14ac:dyDescent="0.25">
      <c r="A4" s="31" t="s">
        <v>302</v>
      </c>
      <c r="B4" s="32"/>
      <c r="C4" s="33"/>
      <c r="D4" s="34" t="s">
        <v>90</v>
      </c>
      <c r="E4" s="29"/>
      <c r="F4" s="29"/>
      <c r="G4" s="29"/>
    </row>
    <row r="5" spans="1:9" s="30" customFormat="1" ht="15.75" x14ac:dyDescent="0.25">
      <c r="A5" s="35" t="s">
        <v>81</v>
      </c>
      <c r="B5" s="36"/>
      <c r="C5" s="37"/>
      <c r="D5" s="38" t="s">
        <v>91</v>
      </c>
      <c r="E5" s="39"/>
      <c r="F5" s="40"/>
      <c r="G5" s="40"/>
      <c r="H5" s="36"/>
    </row>
    <row r="6" spans="1:9" s="30" customFormat="1" ht="15.75" x14ac:dyDescent="0.25">
      <c r="A6" s="11" t="str">
        <f>'RECAP #9420.00'!B6</f>
        <v>Project Manager - James T.</v>
      </c>
      <c r="B6" s="11"/>
      <c r="C6" s="41"/>
      <c r="D6" s="42" t="s">
        <v>303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  <c r="I8" s="256"/>
    </row>
    <row r="9" spans="1:9" x14ac:dyDescent="0.2">
      <c r="A9" s="50" t="s">
        <v>304</v>
      </c>
      <c r="B9" s="51">
        <v>46042</v>
      </c>
      <c r="C9" s="52" t="s">
        <v>82</v>
      </c>
      <c r="D9" s="165">
        <v>77768.25</v>
      </c>
      <c r="E9" s="54">
        <f>D9</f>
        <v>77768.25</v>
      </c>
      <c r="F9" s="166"/>
      <c r="G9" s="55"/>
      <c r="H9" s="55">
        <f>E9</f>
        <v>77768.25</v>
      </c>
    </row>
    <row r="10" spans="1:9" x14ac:dyDescent="0.2">
      <c r="A10" s="50" t="s">
        <v>305</v>
      </c>
      <c r="B10" s="57">
        <v>46056</v>
      </c>
      <c r="C10" s="52" t="s">
        <v>306</v>
      </c>
      <c r="D10" s="53"/>
      <c r="E10" s="54">
        <f t="shared" ref="E10:E21" si="0">E9+D10</f>
        <v>77768.25</v>
      </c>
      <c r="F10" s="166">
        <v>1480.99</v>
      </c>
      <c r="G10" s="55">
        <f t="shared" ref="G10:G21" si="1">G9+F10</f>
        <v>1480.99</v>
      </c>
      <c r="H10" s="55">
        <f t="shared" ref="H10:H21" si="2">H9-F10+D10</f>
        <v>76287.259999999995</v>
      </c>
      <c r="I10" s="167"/>
    </row>
    <row r="11" spans="1:9" x14ac:dyDescent="0.2">
      <c r="A11" s="50" t="s">
        <v>310</v>
      </c>
      <c r="B11" s="51">
        <v>46084</v>
      </c>
      <c r="C11" s="52" t="s">
        <v>311</v>
      </c>
      <c r="D11" s="165"/>
      <c r="E11" s="54">
        <f t="shared" si="0"/>
        <v>77768.25</v>
      </c>
      <c r="F11" s="166">
        <v>2465.41</v>
      </c>
      <c r="G11" s="55">
        <f t="shared" si="1"/>
        <v>3946.3999999999996</v>
      </c>
      <c r="H11" s="55">
        <f t="shared" si="2"/>
        <v>73821.849999999991</v>
      </c>
      <c r="I11" s="216"/>
    </row>
    <row r="12" spans="1:9" x14ac:dyDescent="0.2">
      <c r="A12" s="50" t="s">
        <v>319</v>
      </c>
      <c r="B12" s="51">
        <v>46115</v>
      </c>
      <c r="C12" s="52" t="s">
        <v>320</v>
      </c>
      <c r="D12" s="165"/>
      <c r="E12" s="54">
        <f t="shared" si="0"/>
        <v>77768.25</v>
      </c>
      <c r="F12" s="166">
        <v>2434.8000000000002</v>
      </c>
      <c r="G12" s="55">
        <f t="shared" si="1"/>
        <v>6381.2</v>
      </c>
      <c r="H12" s="55">
        <f t="shared" si="2"/>
        <v>71387.049999999988</v>
      </c>
      <c r="I12" s="216"/>
    </row>
    <row r="13" spans="1:9" x14ac:dyDescent="0.2">
      <c r="A13" s="50" t="s">
        <v>325</v>
      </c>
      <c r="B13" s="51">
        <v>46149</v>
      </c>
      <c r="C13" s="52" t="s">
        <v>326</v>
      </c>
      <c r="D13" s="54"/>
      <c r="E13" s="54">
        <f t="shared" si="0"/>
        <v>77768.25</v>
      </c>
      <c r="F13" s="166">
        <v>7162.18</v>
      </c>
      <c r="G13" s="55">
        <f t="shared" si="1"/>
        <v>13543.380000000001</v>
      </c>
      <c r="H13" s="55">
        <f t="shared" si="2"/>
        <v>64224.869999999988</v>
      </c>
      <c r="I13" s="202"/>
    </row>
    <row r="14" spans="1:9" x14ac:dyDescent="0.2">
      <c r="A14" s="50" t="s">
        <v>333</v>
      </c>
      <c r="B14" s="51">
        <v>46178</v>
      </c>
      <c r="C14" s="52" t="s">
        <v>334</v>
      </c>
      <c r="D14" s="54"/>
      <c r="E14" s="54">
        <f t="shared" si="0"/>
        <v>77768.25</v>
      </c>
      <c r="F14" s="166">
        <v>15792.96</v>
      </c>
      <c r="G14" s="55">
        <f t="shared" si="1"/>
        <v>29336.34</v>
      </c>
      <c r="H14" s="55">
        <f t="shared" si="2"/>
        <v>48431.909999999989</v>
      </c>
      <c r="I14" s="202"/>
    </row>
    <row r="15" spans="1:9" x14ac:dyDescent="0.2">
      <c r="A15" s="219" t="s">
        <v>341</v>
      </c>
      <c r="B15" s="220">
        <v>46210</v>
      </c>
      <c r="C15" s="258" t="s">
        <v>342</v>
      </c>
      <c r="D15" s="259"/>
      <c r="E15" s="259">
        <f t="shared" si="0"/>
        <v>77768.25</v>
      </c>
      <c r="F15" s="166">
        <v>13991.13</v>
      </c>
      <c r="G15" s="260">
        <f t="shared" si="1"/>
        <v>43327.47</v>
      </c>
      <c r="H15" s="260">
        <f t="shared" si="2"/>
        <v>34440.779999999992</v>
      </c>
      <c r="I15" s="261" t="s">
        <v>352</v>
      </c>
    </row>
    <row r="16" spans="1:9" x14ac:dyDescent="0.2">
      <c r="A16" s="50" t="s">
        <v>356</v>
      </c>
      <c r="B16" s="51">
        <v>46223</v>
      </c>
      <c r="C16" s="52" t="s">
        <v>353</v>
      </c>
      <c r="D16" s="165">
        <v>0</v>
      </c>
      <c r="E16" s="54">
        <f t="shared" si="0"/>
        <v>77768.25</v>
      </c>
      <c r="F16" s="58"/>
      <c r="G16" s="55">
        <f t="shared" si="1"/>
        <v>43327.47</v>
      </c>
      <c r="H16" s="55">
        <f t="shared" si="2"/>
        <v>34440.779999999992</v>
      </c>
      <c r="I16" s="202"/>
    </row>
    <row r="17" spans="1:9" x14ac:dyDescent="0.2">
      <c r="A17" s="50"/>
      <c r="B17" s="51"/>
      <c r="C17" s="52"/>
      <c r="D17" s="54"/>
      <c r="E17" s="54">
        <f t="shared" si="0"/>
        <v>77768.25</v>
      </c>
      <c r="F17" s="58"/>
      <c r="G17" s="55">
        <f t="shared" si="1"/>
        <v>43327.47</v>
      </c>
      <c r="H17" s="55">
        <f t="shared" si="2"/>
        <v>34440.779999999992</v>
      </c>
      <c r="I17" s="202"/>
    </row>
    <row r="18" spans="1:9" x14ac:dyDescent="0.2">
      <c r="A18" s="50"/>
      <c r="B18" s="51"/>
      <c r="C18" s="52"/>
      <c r="D18" s="54"/>
      <c r="E18" s="54">
        <f t="shared" si="0"/>
        <v>77768.25</v>
      </c>
      <c r="F18" s="58"/>
      <c r="G18" s="55">
        <f t="shared" si="1"/>
        <v>43327.47</v>
      </c>
      <c r="H18" s="55">
        <f t="shared" si="2"/>
        <v>34440.779999999992</v>
      </c>
      <c r="I18" s="202"/>
    </row>
    <row r="19" spans="1:9" x14ac:dyDescent="0.2">
      <c r="A19" s="50"/>
      <c r="B19" s="51"/>
      <c r="C19" s="52"/>
      <c r="D19" s="54"/>
      <c r="E19" s="54">
        <f t="shared" si="0"/>
        <v>77768.25</v>
      </c>
      <c r="F19" s="55"/>
      <c r="G19" s="55">
        <f t="shared" si="1"/>
        <v>43327.47</v>
      </c>
      <c r="H19" s="55">
        <f t="shared" si="2"/>
        <v>34440.779999999992</v>
      </c>
      <c r="I19" s="202"/>
    </row>
    <row r="20" spans="1:9" x14ac:dyDescent="0.2">
      <c r="A20" s="50"/>
      <c r="B20" s="51"/>
      <c r="C20" s="52"/>
      <c r="D20" s="54"/>
      <c r="E20" s="54">
        <f t="shared" si="0"/>
        <v>77768.25</v>
      </c>
      <c r="F20" s="55"/>
      <c r="G20" s="55">
        <f t="shared" si="1"/>
        <v>43327.47</v>
      </c>
      <c r="H20" s="55">
        <f t="shared" si="2"/>
        <v>34440.779999999992</v>
      </c>
      <c r="I20" s="202"/>
    </row>
    <row r="21" spans="1:9" x14ac:dyDescent="0.2">
      <c r="A21" s="50"/>
      <c r="B21" s="51"/>
      <c r="C21" s="59"/>
      <c r="D21" s="54"/>
      <c r="E21" s="54">
        <f t="shared" si="0"/>
        <v>77768.25</v>
      </c>
      <c r="F21" s="55"/>
      <c r="G21" s="55">
        <f t="shared" si="1"/>
        <v>43327.47</v>
      </c>
      <c r="H21" s="55">
        <f t="shared" si="2"/>
        <v>34440.779999999992</v>
      </c>
      <c r="I21" s="202"/>
    </row>
    <row r="22" spans="1:9" x14ac:dyDescent="0.2">
      <c r="A22" s="50"/>
      <c r="B22" s="52"/>
      <c r="C22" s="60"/>
      <c r="D22" s="55"/>
      <c r="E22" s="55"/>
      <c r="F22" s="55"/>
      <c r="G22" s="55"/>
      <c r="H22" s="55"/>
      <c r="I22" s="202"/>
    </row>
    <row r="23" spans="1:9" ht="13.5" thickBot="1" x14ac:dyDescent="0.25">
      <c r="A23" s="50"/>
      <c r="B23" s="61"/>
      <c r="C23" s="62" t="s">
        <v>28</v>
      </c>
      <c r="D23" s="63">
        <f>SUM(D9:D22)</f>
        <v>77768.25</v>
      </c>
      <c r="E23" s="63"/>
      <c r="F23" s="63">
        <f>SUM(F9:F22)</f>
        <v>43327.47</v>
      </c>
      <c r="G23" s="63"/>
      <c r="H23" s="63">
        <f>D23-F23</f>
        <v>34440.78</v>
      </c>
      <c r="I23" s="202"/>
    </row>
    <row r="24" spans="1:9" ht="13.5" thickTop="1" x14ac:dyDescent="0.2">
      <c r="A24" s="50"/>
      <c r="B24" s="52"/>
      <c r="C24" s="60"/>
      <c r="D24" s="55"/>
      <c r="E24" s="55"/>
      <c r="F24" s="55"/>
      <c r="G24" s="55"/>
      <c r="H24" s="55"/>
      <c r="I24" s="202"/>
    </row>
    <row r="25" spans="1:9" x14ac:dyDescent="0.2">
      <c r="A25" s="50"/>
      <c r="B25" s="52"/>
      <c r="C25" s="60"/>
      <c r="D25" s="55"/>
      <c r="E25" s="55"/>
      <c r="F25" s="55"/>
      <c r="G25" s="55"/>
      <c r="H25" s="55"/>
    </row>
    <row r="26" spans="1:9" x14ac:dyDescent="0.2">
      <c r="A26" s="50"/>
      <c r="B26" s="52"/>
      <c r="C26" s="60" t="s">
        <v>93</v>
      </c>
      <c r="D26" s="55">
        <v>76568.25</v>
      </c>
      <c r="E26" s="55"/>
      <c r="F26" s="55">
        <f>1480.99+2465.41+2434.8+7162.18+15792.96+13991.13</f>
        <v>43327.47</v>
      </c>
      <c r="G26" s="55"/>
      <c r="H26" s="55">
        <f>D26-F26</f>
        <v>33240.78</v>
      </c>
    </row>
    <row r="27" spans="1:9" x14ac:dyDescent="0.2">
      <c r="A27" s="50"/>
      <c r="B27" s="52"/>
      <c r="C27" s="60" t="s">
        <v>313</v>
      </c>
      <c r="D27" s="55">
        <v>200</v>
      </c>
      <c r="E27" s="55"/>
      <c r="F27" s="55"/>
      <c r="G27" s="55"/>
      <c r="H27" s="55">
        <f t="shared" ref="H27:H28" si="3">D27-F27</f>
        <v>200</v>
      </c>
    </row>
    <row r="28" spans="1:9" x14ac:dyDescent="0.2">
      <c r="A28" s="50"/>
      <c r="B28" s="52"/>
      <c r="C28" s="60" t="s">
        <v>312</v>
      </c>
      <c r="D28" s="55">
        <v>1000</v>
      </c>
      <c r="E28" s="55"/>
      <c r="F28" s="55"/>
      <c r="G28" s="55"/>
      <c r="H28" s="55">
        <f t="shared" si="3"/>
        <v>1000</v>
      </c>
    </row>
    <row r="29" spans="1:9" ht="13.5" thickBot="1" x14ac:dyDescent="0.25">
      <c r="A29" s="50"/>
      <c r="B29" s="52"/>
      <c r="C29" s="79" t="s">
        <v>223</v>
      </c>
      <c r="D29" s="63">
        <f>SUM(D25:D28)</f>
        <v>77768.25</v>
      </c>
      <c r="E29" s="55"/>
      <c r="F29" s="63">
        <f>SUM(F25:F28)</f>
        <v>43327.47</v>
      </c>
      <c r="G29" s="55"/>
      <c r="H29" s="63">
        <f>SUM(H25:H28)</f>
        <v>34440.78</v>
      </c>
    </row>
    <row r="30" spans="1:9" ht="13.5" thickTop="1" x14ac:dyDescent="0.2">
      <c r="A30" s="50"/>
      <c r="B30" s="52"/>
      <c r="C30" s="60"/>
      <c r="D30" s="55"/>
      <c r="E30" s="55"/>
      <c r="F30" s="55"/>
      <c r="G30" s="55"/>
      <c r="H30" s="55"/>
    </row>
    <row r="31" spans="1:9" x14ac:dyDescent="0.2">
      <c r="A31" s="50"/>
      <c r="B31" s="52"/>
      <c r="C31" s="60"/>
      <c r="D31" s="55"/>
      <c r="E31" s="55"/>
      <c r="F31" s="55"/>
      <c r="G31" s="55"/>
      <c r="H31" s="55"/>
    </row>
    <row r="32" spans="1:9" x14ac:dyDescent="0.2">
      <c r="A32" s="50"/>
      <c r="B32" s="52"/>
      <c r="C32" s="60"/>
      <c r="D32" s="55"/>
      <c r="E32" s="55"/>
      <c r="F32" s="55"/>
      <c r="G32" s="55"/>
      <c r="H32" s="55"/>
    </row>
    <row r="33" spans="1:8" x14ac:dyDescent="0.2">
      <c r="A33" s="50"/>
      <c r="B33" s="52"/>
      <c r="C33" s="79"/>
      <c r="D33" s="208"/>
      <c r="E33" s="55"/>
      <c r="F33" s="208"/>
      <c r="G33" s="55"/>
      <c r="H33" s="208"/>
    </row>
    <row r="34" spans="1:8" x14ac:dyDescent="0.2">
      <c r="A34" s="50"/>
      <c r="B34" s="52"/>
      <c r="C34" s="60"/>
      <c r="D34" s="58"/>
      <c r="E34" s="55"/>
      <c r="F34" s="58"/>
      <c r="G34" s="55"/>
      <c r="H34" s="58"/>
    </row>
    <row r="35" spans="1:8" x14ac:dyDescent="0.2">
      <c r="A35" s="50"/>
      <c r="B35" s="52"/>
      <c r="C35" s="60"/>
      <c r="D35" s="55"/>
      <c r="E35" s="55"/>
      <c r="F35" s="55"/>
      <c r="G35" s="55"/>
      <c r="H35" s="55"/>
    </row>
    <row r="36" spans="1:8" x14ac:dyDescent="0.2">
      <c r="A36" s="50"/>
      <c r="B36" s="52"/>
      <c r="C36" s="60"/>
      <c r="D36" s="55"/>
      <c r="E36" s="55"/>
      <c r="F36" s="55"/>
      <c r="G36" s="55"/>
      <c r="H36" s="55"/>
    </row>
    <row r="37" spans="1:8" x14ac:dyDescent="0.2">
      <c r="A37" s="50"/>
      <c r="B37" s="52"/>
      <c r="C37" s="79"/>
      <c r="D37" s="208"/>
      <c r="E37" s="55"/>
      <c r="F37" s="208"/>
      <c r="G37" s="55"/>
      <c r="H37" s="208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79"/>
      <c r="D39" s="208"/>
      <c r="E39" s="50"/>
      <c r="F39" s="208"/>
      <c r="G39" s="64"/>
      <c r="H39" s="208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A42" s="50"/>
      <c r="B42" s="52"/>
      <c r="C42" s="60"/>
      <c r="D42" s="39"/>
      <c r="E42" s="50"/>
      <c r="F42" s="64"/>
      <c r="G42" s="64"/>
      <c r="H42" s="39"/>
    </row>
    <row r="43" spans="1:8" x14ac:dyDescent="0.2">
      <c r="A43" s="50"/>
      <c r="B43" s="52"/>
      <c r="C43" s="60"/>
      <c r="D43" s="39"/>
      <c r="E43" s="50"/>
      <c r="F43" s="64"/>
      <c r="G43" s="64"/>
      <c r="H43" s="39"/>
    </row>
    <row r="44" spans="1:8" x14ac:dyDescent="0.2">
      <c r="A44" s="50"/>
      <c r="B44" s="52"/>
      <c r="C44" s="60" t="s">
        <v>5</v>
      </c>
      <c r="D44" s="39"/>
      <c r="E44" s="50"/>
      <c r="F44" s="64"/>
      <c r="G44" s="64"/>
      <c r="H44" s="39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1:9" x14ac:dyDescent="0.2">
      <c r="E49" s="65"/>
    </row>
    <row r="50" spans="1:9" x14ac:dyDescent="0.2">
      <c r="E50" s="65"/>
    </row>
    <row r="51" spans="1:9" s="68" customFormat="1" x14ac:dyDescent="0.2">
      <c r="A51" s="65"/>
      <c r="B51" s="66"/>
      <c r="C51" s="67"/>
      <c r="D51" s="56"/>
      <c r="E51" s="65"/>
      <c r="H51" s="56"/>
      <c r="I51" s="56"/>
    </row>
    <row r="52" spans="1:9" s="68" customFormat="1" x14ac:dyDescent="0.2">
      <c r="A52" s="65"/>
      <c r="B52" s="66"/>
      <c r="C52" s="67"/>
      <c r="D52" s="56"/>
      <c r="E52" s="65"/>
      <c r="H52" s="56"/>
      <c r="I52" s="56"/>
    </row>
    <row r="53" spans="1:9" s="68" customFormat="1" x14ac:dyDescent="0.2">
      <c r="A53" s="65"/>
      <c r="B53" s="66"/>
      <c r="C53" s="67"/>
      <c r="D53" s="56"/>
      <c r="E53" s="65"/>
      <c r="H53" s="56"/>
      <c r="I53" s="56"/>
    </row>
    <row r="54" spans="1:9" s="68" customFormat="1" x14ac:dyDescent="0.2">
      <c r="A54" s="65"/>
      <c r="B54" s="66"/>
      <c r="C54" s="67"/>
      <c r="D54" s="56"/>
      <c r="E54" s="65"/>
      <c r="H54" s="56"/>
      <c r="I54" s="56"/>
    </row>
    <row r="55" spans="1:9" s="68" customFormat="1" x14ac:dyDescent="0.2">
      <c r="A55" s="65"/>
      <c r="B55" s="66"/>
      <c r="C55" s="67"/>
      <c r="D55" s="56"/>
      <c r="E55" s="65"/>
      <c r="H55" s="56"/>
      <c r="I55" s="56"/>
    </row>
    <row r="56" spans="1:9" s="68" customFormat="1" x14ac:dyDescent="0.2">
      <c r="A56" s="65"/>
      <c r="B56" s="66"/>
      <c r="C56" s="67"/>
      <c r="D56" s="56"/>
      <c r="E56" s="65"/>
      <c r="H56" s="56"/>
      <c r="I56" s="56"/>
    </row>
    <row r="57" spans="1:9" s="68" customFormat="1" x14ac:dyDescent="0.2">
      <c r="A57" s="65"/>
      <c r="B57" s="66"/>
      <c r="C57" s="67"/>
      <c r="D57" s="56"/>
      <c r="E57" s="65"/>
      <c r="H57" s="56"/>
      <c r="I57" s="56"/>
    </row>
    <row r="58" spans="1:9" s="68" customFormat="1" x14ac:dyDescent="0.2">
      <c r="A58" s="65"/>
      <c r="B58" s="66"/>
      <c r="C58" s="67"/>
      <c r="D58" s="56"/>
      <c r="E58" s="65"/>
      <c r="H58" s="56"/>
      <c r="I58" s="56"/>
    </row>
    <row r="59" spans="1:9" s="68" customFormat="1" x14ac:dyDescent="0.2">
      <c r="A59" s="65"/>
      <c r="B59" s="66"/>
      <c r="C59" s="67"/>
      <c r="D59" s="56"/>
      <c r="E59" s="65"/>
      <c r="H59" s="56"/>
      <c r="I59" s="56"/>
    </row>
    <row r="60" spans="1:9" s="68" customFormat="1" x14ac:dyDescent="0.2">
      <c r="A60" s="65"/>
      <c r="B60" s="66"/>
      <c r="C60" s="67"/>
      <c r="D60" s="56"/>
      <c r="E60" s="65"/>
      <c r="H60" s="56"/>
      <c r="I60" s="56"/>
    </row>
    <row r="61" spans="1:9" s="68" customFormat="1" x14ac:dyDescent="0.2">
      <c r="A61" s="65"/>
      <c r="B61" s="66"/>
      <c r="C61" s="67"/>
      <c r="D61" s="56"/>
      <c r="E61" s="65"/>
      <c r="H61" s="56"/>
      <c r="I61" s="56"/>
    </row>
    <row r="62" spans="1:9" s="68" customFormat="1" x14ac:dyDescent="0.2">
      <c r="A62" s="65"/>
      <c r="B62" s="66"/>
      <c r="C62" s="67"/>
      <c r="D62" s="56"/>
      <c r="E62" s="65"/>
      <c r="H62" s="56"/>
      <c r="I62" s="56"/>
    </row>
    <row r="63" spans="1:9" s="68" customFormat="1" x14ac:dyDescent="0.2">
      <c r="A63" s="65"/>
      <c r="B63" s="66"/>
      <c r="C63" s="67"/>
      <c r="D63" s="56"/>
      <c r="E63" s="65"/>
      <c r="H63" s="56"/>
      <c r="I63" s="56"/>
    </row>
    <row r="64" spans="1:9" s="68" customFormat="1" x14ac:dyDescent="0.2">
      <c r="A64" s="65"/>
      <c r="B64" s="66"/>
      <c r="C64" s="67"/>
      <c r="D64" s="56"/>
      <c r="E64" s="65"/>
      <c r="H64" s="56"/>
      <c r="I64" s="56"/>
    </row>
    <row r="65" spans="1:9" s="68" customFormat="1" x14ac:dyDescent="0.2">
      <c r="A65" s="65"/>
      <c r="B65" s="66"/>
      <c r="C65" s="67"/>
      <c r="D65" s="56"/>
      <c r="E65" s="65"/>
      <c r="H65" s="56"/>
      <c r="I65" s="56"/>
    </row>
    <row r="66" spans="1:9" s="68" customFormat="1" x14ac:dyDescent="0.2">
      <c r="A66" s="65"/>
      <c r="B66" s="66"/>
      <c r="C66" s="67"/>
      <c r="D66" s="56"/>
      <c r="E66" s="65"/>
      <c r="H66" s="56"/>
      <c r="I66" s="56"/>
    </row>
    <row r="67" spans="1:9" s="68" customFormat="1" x14ac:dyDescent="0.2">
      <c r="A67" s="65"/>
      <c r="B67" s="66"/>
      <c r="C67" s="67"/>
      <c r="D67" s="56"/>
      <c r="E67" s="65"/>
      <c r="H67" s="56"/>
      <c r="I67" s="56"/>
    </row>
    <row r="68" spans="1:9" s="68" customFormat="1" x14ac:dyDescent="0.2">
      <c r="A68" s="65"/>
      <c r="B68" s="66"/>
      <c r="C68" s="67"/>
      <c r="D68" s="56"/>
      <c r="E68" s="65"/>
      <c r="H68" s="56"/>
      <c r="I68" s="56"/>
    </row>
    <row r="69" spans="1:9" s="68" customFormat="1" x14ac:dyDescent="0.2">
      <c r="A69" s="65"/>
      <c r="B69" s="66"/>
      <c r="C69" s="67"/>
      <c r="D69" s="56"/>
      <c r="E69" s="65"/>
      <c r="H69" s="56"/>
      <c r="I69" s="56"/>
    </row>
    <row r="70" spans="1:9" s="68" customFormat="1" x14ac:dyDescent="0.2">
      <c r="A70" s="65"/>
      <c r="B70" s="66"/>
      <c r="C70" s="67"/>
      <c r="D70" s="56"/>
      <c r="E70" s="65"/>
      <c r="H70" s="56"/>
      <c r="I70" s="56"/>
    </row>
    <row r="71" spans="1:9" s="68" customFormat="1" x14ac:dyDescent="0.2">
      <c r="A71" s="65"/>
      <c r="B71" s="66"/>
      <c r="C71" s="67"/>
      <c r="D71" s="56"/>
      <c r="E71" s="65"/>
      <c r="H71" s="56"/>
      <c r="I71" s="56"/>
    </row>
    <row r="72" spans="1:9" s="68" customFormat="1" x14ac:dyDescent="0.2">
      <c r="A72" s="65"/>
      <c r="B72" s="66"/>
      <c r="C72" s="67"/>
      <c r="D72" s="56"/>
      <c r="E72" s="65"/>
      <c r="H72" s="56"/>
      <c r="I72" s="56"/>
    </row>
    <row r="73" spans="1:9" s="68" customFormat="1" x14ac:dyDescent="0.2">
      <c r="A73" s="65"/>
      <c r="B73" s="66"/>
      <c r="C73" s="67"/>
      <c r="D73" s="56"/>
      <c r="E73" s="65"/>
      <c r="H73" s="56"/>
      <c r="I73" s="56"/>
    </row>
    <row r="74" spans="1:9" s="68" customFormat="1" x14ac:dyDescent="0.2">
      <c r="A74" s="65"/>
      <c r="B74" s="66"/>
      <c r="C74" s="67"/>
      <c r="D74" s="56"/>
      <c r="E74" s="65"/>
      <c r="H74" s="56"/>
      <c r="I74" s="56"/>
    </row>
    <row r="75" spans="1:9" s="68" customFormat="1" x14ac:dyDescent="0.2">
      <c r="A75" s="65"/>
      <c r="B75" s="66"/>
      <c r="C75" s="67"/>
      <c r="D75" s="56"/>
      <c r="E75" s="65"/>
      <c r="H75" s="56"/>
      <c r="I75" s="56"/>
    </row>
    <row r="76" spans="1:9" s="68" customFormat="1" x14ac:dyDescent="0.2">
      <c r="A76" s="65"/>
      <c r="B76" s="66"/>
      <c r="C76" s="67"/>
      <c r="D76" s="56"/>
      <c r="E76" s="65"/>
      <c r="H76" s="56"/>
      <c r="I76" s="56"/>
    </row>
    <row r="77" spans="1:9" s="68" customFormat="1" x14ac:dyDescent="0.2">
      <c r="A77" s="65"/>
      <c r="B77" s="66"/>
      <c r="C77" s="67"/>
      <c r="D77" s="56"/>
      <c r="E77" s="65"/>
      <c r="H77" s="56"/>
      <c r="I77" s="56"/>
    </row>
    <row r="78" spans="1:9" s="68" customFormat="1" x14ac:dyDescent="0.2">
      <c r="A78" s="65"/>
      <c r="B78" s="66"/>
      <c r="C78" s="67"/>
      <c r="D78" s="56"/>
      <c r="E78" s="65"/>
      <c r="H78" s="56"/>
      <c r="I78" s="56"/>
    </row>
    <row r="79" spans="1:9" s="68" customFormat="1" x14ac:dyDescent="0.2">
      <c r="A79" s="65"/>
      <c r="B79" s="66"/>
      <c r="C79" s="67"/>
      <c r="D79" s="56"/>
      <c r="E79" s="65"/>
      <c r="H79" s="56"/>
      <c r="I79" s="56"/>
    </row>
    <row r="80" spans="1:9" s="68" customFormat="1" x14ac:dyDescent="0.2">
      <c r="A80" s="65"/>
      <c r="B80" s="66"/>
      <c r="C80" s="67"/>
      <c r="D80" s="56"/>
      <c r="E80" s="65"/>
      <c r="H80" s="56"/>
      <c r="I80" s="56"/>
    </row>
    <row r="81" spans="1:9" s="68" customFormat="1" x14ac:dyDescent="0.2">
      <c r="A81" s="65"/>
      <c r="B81" s="66"/>
      <c r="C81" s="67"/>
      <c r="D81" s="56"/>
      <c r="E81" s="65"/>
      <c r="H81" s="56"/>
      <c r="I81" s="56"/>
    </row>
    <row r="82" spans="1:9" s="68" customFormat="1" x14ac:dyDescent="0.2">
      <c r="A82" s="65"/>
      <c r="B82" s="66"/>
      <c r="C82" s="67"/>
      <c r="D82" s="56"/>
      <c r="E82" s="65"/>
      <c r="H82" s="56"/>
      <c r="I82" s="56"/>
    </row>
    <row r="83" spans="1:9" s="68" customFormat="1" x14ac:dyDescent="0.2">
      <c r="A83" s="65"/>
      <c r="B83" s="66"/>
      <c r="C83" s="67"/>
      <c r="D83" s="56"/>
      <c r="E83" s="65"/>
      <c r="H83" s="56"/>
      <c r="I83" s="56"/>
    </row>
    <row r="84" spans="1:9" s="68" customFormat="1" x14ac:dyDescent="0.2">
      <c r="A84" s="65"/>
      <c r="B84" s="66"/>
      <c r="C84" s="67"/>
      <c r="D84" s="56"/>
      <c r="E84" s="65"/>
      <c r="H84" s="56"/>
      <c r="I84" s="56"/>
    </row>
    <row r="85" spans="1:9" s="68" customFormat="1" x14ac:dyDescent="0.2">
      <c r="A85" s="65"/>
      <c r="B85" s="66"/>
      <c r="C85" s="67"/>
      <c r="D85" s="56"/>
      <c r="E85" s="65"/>
      <c r="H85" s="56"/>
      <c r="I85" s="56"/>
    </row>
    <row r="86" spans="1:9" s="68" customFormat="1" x14ac:dyDescent="0.2">
      <c r="A86" s="65"/>
      <c r="B86" s="66"/>
      <c r="C86" s="67"/>
      <c r="D86" s="56"/>
      <c r="E86" s="65"/>
      <c r="H86" s="56"/>
      <c r="I86" s="56"/>
    </row>
    <row r="87" spans="1:9" s="68" customFormat="1" x14ac:dyDescent="0.2">
      <c r="A87" s="65"/>
      <c r="B87" s="66"/>
      <c r="C87" s="67"/>
      <c r="D87" s="56"/>
      <c r="E87" s="65"/>
      <c r="H87" s="56"/>
      <c r="I87" s="56"/>
    </row>
    <row r="88" spans="1:9" s="68" customFormat="1" x14ac:dyDescent="0.2">
      <c r="A88" s="65"/>
      <c r="B88" s="66"/>
      <c r="C88" s="67"/>
      <c r="D88" s="56"/>
      <c r="E88" s="65"/>
      <c r="H88" s="56"/>
      <c r="I88" s="56"/>
    </row>
    <row r="89" spans="1:9" s="68" customFormat="1" x14ac:dyDescent="0.2">
      <c r="A89" s="65"/>
      <c r="B89" s="66"/>
      <c r="C89" s="67"/>
      <c r="D89" s="56"/>
      <c r="E89" s="65"/>
      <c r="H89" s="56"/>
      <c r="I89" s="56"/>
    </row>
    <row r="90" spans="1:9" s="68" customFormat="1" x14ac:dyDescent="0.2">
      <c r="A90" s="65"/>
      <c r="B90" s="66"/>
      <c r="C90" s="67"/>
      <c r="D90" s="56"/>
      <c r="E90" s="65"/>
      <c r="H90" s="56"/>
      <c r="I90" s="56"/>
    </row>
    <row r="91" spans="1:9" s="68" customFormat="1" x14ac:dyDescent="0.2">
      <c r="A91" s="65"/>
      <c r="B91" s="66"/>
      <c r="C91" s="67"/>
      <c r="D91" s="56"/>
      <c r="E91" s="65"/>
      <c r="H91" s="56"/>
      <c r="I91" s="56"/>
    </row>
    <row r="92" spans="1:9" s="68" customFormat="1" x14ac:dyDescent="0.2">
      <c r="A92" s="65"/>
      <c r="B92" s="66"/>
      <c r="C92" s="67"/>
      <c r="D92" s="56"/>
      <c r="E92" s="65"/>
      <c r="H92" s="56"/>
      <c r="I92" s="56"/>
    </row>
    <row r="93" spans="1:9" s="68" customFormat="1" x14ac:dyDescent="0.2">
      <c r="A93" s="65"/>
      <c r="B93" s="66"/>
      <c r="C93" s="67"/>
      <c r="D93" s="56"/>
      <c r="E93" s="65"/>
      <c r="H93" s="56"/>
      <c r="I93" s="56"/>
    </row>
    <row r="94" spans="1:9" s="68" customFormat="1" x14ac:dyDescent="0.2">
      <c r="A94" s="65"/>
      <c r="B94" s="66"/>
      <c r="C94" s="67"/>
      <c r="D94" s="56"/>
      <c r="E94" s="65"/>
      <c r="H94" s="56"/>
      <c r="I94" s="56"/>
    </row>
    <row r="95" spans="1:9" s="68" customFormat="1" x14ac:dyDescent="0.2">
      <c r="A95" s="65"/>
      <c r="B95" s="66"/>
      <c r="C95" s="67"/>
      <c r="D95" s="56"/>
      <c r="E95" s="65"/>
      <c r="H95" s="56"/>
      <c r="I95" s="56"/>
    </row>
    <row r="96" spans="1:9" s="68" customFormat="1" x14ac:dyDescent="0.2">
      <c r="A96" s="65"/>
      <c r="B96" s="66"/>
      <c r="C96" s="67"/>
      <c r="D96" s="56"/>
      <c r="E96" s="65"/>
      <c r="H96" s="56"/>
      <c r="I96" s="56"/>
    </row>
    <row r="97" spans="1:9" s="68" customFormat="1" x14ac:dyDescent="0.2">
      <c r="A97" s="65"/>
      <c r="B97" s="66"/>
      <c r="C97" s="67"/>
      <c r="D97" s="56"/>
      <c r="E97" s="65"/>
      <c r="H97" s="56"/>
      <c r="I97" s="56"/>
    </row>
    <row r="98" spans="1:9" s="68" customFormat="1" x14ac:dyDescent="0.2">
      <c r="A98" s="65"/>
      <c r="B98" s="66"/>
      <c r="C98" s="67"/>
      <c r="D98" s="56"/>
      <c r="E98" s="65"/>
      <c r="H98" s="56"/>
      <c r="I98" s="56"/>
    </row>
    <row r="99" spans="1:9" s="68" customFormat="1" x14ac:dyDescent="0.2">
      <c r="A99" s="65"/>
      <c r="B99" s="66"/>
      <c r="C99" s="67"/>
      <c r="D99" s="56"/>
      <c r="E99" s="65"/>
      <c r="H99" s="56"/>
      <c r="I99" s="56"/>
    </row>
    <row r="100" spans="1:9" s="68" customFormat="1" x14ac:dyDescent="0.2">
      <c r="A100" s="65"/>
      <c r="B100" s="66"/>
      <c r="C100" s="67"/>
      <c r="D100" s="56"/>
      <c r="E100" s="65"/>
      <c r="H100" s="56"/>
      <c r="I100" s="56"/>
    </row>
    <row r="101" spans="1:9" s="68" customFormat="1" x14ac:dyDescent="0.2">
      <c r="A101" s="65"/>
      <c r="B101" s="66"/>
      <c r="C101" s="67"/>
      <c r="D101" s="56"/>
      <c r="E101" s="65"/>
      <c r="H101" s="56"/>
      <c r="I101" s="56"/>
    </row>
    <row r="102" spans="1:9" s="68" customFormat="1" x14ac:dyDescent="0.2">
      <c r="A102" s="65"/>
      <c r="B102" s="66"/>
      <c r="C102" s="67"/>
      <c r="D102" s="56"/>
      <c r="E102" s="65"/>
      <c r="H102" s="56"/>
      <c r="I102" s="56"/>
    </row>
    <row r="103" spans="1:9" s="68" customFormat="1" x14ac:dyDescent="0.2">
      <c r="A103" s="65"/>
      <c r="B103" s="66"/>
      <c r="C103" s="67"/>
      <c r="D103" s="56"/>
      <c r="E103" s="65"/>
      <c r="H103" s="56"/>
      <c r="I103" s="56"/>
    </row>
    <row r="104" spans="1:9" s="68" customFormat="1" x14ac:dyDescent="0.2">
      <c r="A104" s="65"/>
      <c r="B104" s="66"/>
      <c r="C104" s="67"/>
      <c r="D104" s="56"/>
      <c r="E104" s="65"/>
      <c r="H104" s="56"/>
      <c r="I104" s="56"/>
    </row>
    <row r="105" spans="1:9" s="68" customFormat="1" x14ac:dyDescent="0.2">
      <c r="A105" s="65"/>
      <c r="B105" s="66"/>
      <c r="C105" s="67"/>
      <c r="D105" s="56"/>
      <c r="E105" s="65"/>
      <c r="H105" s="56"/>
      <c r="I105" s="56"/>
    </row>
    <row r="106" spans="1:9" s="68" customFormat="1" x14ac:dyDescent="0.2">
      <c r="A106" s="65"/>
      <c r="B106" s="66"/>
      <c r="C106" s="67"/>
      <c r="D106" s="56"/>
      <c r="E106" s="65"/>
      <c r="H106" s="56"/>
      <c r="I106" s="56"/>
    </row>
    <row r="107" spans="1:9" s="68" customFormat="1" x14ac:dyDescent="0.2">
      <c r="A107" s="65"/>
      <c r="B107" s="66"/>
      <c r="C107" s="67"/>
      <c r="D107" s="56"/>
      <c r="E107" s="65"/>
      <c r="H107" s="56"/>
      <c r="I107" s="56"/>
    </row>
    <row r="108" spans="1:9" s="68" customFormat="1" x14ac:dyDescent="0.2">
      <c r="A108" s="65"/>
      <c r="B108" s="66"/>
      <c r="C108" s="67"/>
      <c r="D108" s="56"/>
      <c r="E108" s="65"/>
      <c r="H108" s="56"/>
      <c r="I108" s="56"/>
    </row>
    <row r="109" spans="1:9" s="68" customFormat="1" x14ac:dyDescent="0.2">
      <c r="A109" s="65"/>
      <c r="B109" s="66"/>
      <c r="C109" s="67"/>
      <c r="D109" s="56"/>
      <c r="E109" s="65"/>
      <c r="H109" s="56"/>
      <c r="I109" s="56"/>
    </row>
    <row r="110" spans="1:9" s="68" customFormat="1" x14ac:dyDescent="0.2">
      <c r="A110" s="65"/>
      <c r="B110" s="66"/>
      <c r="C110" s="67"/>
      <c r="D110" s="56"/>
      <c r="E110" s="65"/>
      <c r="H110" s="56"/>
      <c r="I110" s="56"/>
    </row>
    <row r="111" spans="1:9" s="68" customFormat="1" x14ac:dyDescent="0.2">
      <c r="A111" s="65"/>
      <c r="B111" s="66"/>
      <c r="C111" s="67"/>
      <c r="D111" s="56"/>
      <c r="E111" s="65"/>
      <c r="H111" s="56"/>
      <c r="I111" s="56"/>
    </row>
    <row r="112" spans="1:9" s="68" customFormat="1" x14ac:dyDescent="0.2">
      <c r="A112" s="65"/>
      <c r="B112" s="66"/>
      <c r="C112" s="67"/>
      <c r="D112" s="56"/>
      <c r="E112" s="65"/>
      <c r="H112" s="56"/>
      <c r="I112" s="56"/>
    </row>
    <row r="113" spans="1:9" s="68" customFormat="1" x14ac:dyDescent="0.2">
      <c r="A113" s="65"/>
      <c r="B113" s="66"/>
      <c r="C113" s="67"/>
      <c r="D113" s="56"/>
      <c r="E113" s="65"/>
      <c r="H113" s="56"/>
      <c r="I113" s="56"/>
    </row>
    <row r="114" spans="1:9" s="68" customFormat="1" x14ac:dyDescent="0.2">
      <c r="A114" s="65"/>
      <c r="B114" s="66"/>
      <c r="C114" s="67"/>
      <c r="D114" s="56"/>
      <c r="E114" s="65"/>
      <c r="H114" s="56"/>
      <c r="I114" s="56"/>
    </row>
    <row r="115" spans="1:9" s="68" customFormat="1" x14ac:dyDescent="0.2">
      <c r="A115" s="65"/>
      <c r="B115" s="66"/>
      <c r="C115" s="67"/>
      <c r="D115" s="56"/>
      <c r="E115" s="65"/>
      <c r="H115" s="56"/>
      <c r="I115" s="56"/>
    </row>
    <row r="116" spans="1:9" s="68" customFormat="1" x14ac:dyDescent="0.2">
      <c r="A116" s="65"/>
      <c r="B116" s="66"/>
      <c r="C116" s="67"/>
      <c r="D116" s="56"/>
      <c r="E116" s="65"/>
      <c r="H116" s="56"/>
      <c r="I116" s="56"/>
    </row>
    <row r="117" spans="1:9" s="68" customFormat="1" x14ac:dyDescent="0.2">
      <c r="A117" s="65"/>
      <c r="B117" s="66"/>
      <c r="C117" s="67"/>
      <c r="D117" s="56"/>
      <c r="E117" s="65"/>
      <c r="H117" s="56"/>
      <c r="I117" s="56"/>
    </row>
    <row r="118" spans="1:9" s="68" customFormat="1" x14ac:dyDescent="0.2">
      <c r="A118" s="65"/>
      <c r="B118" s="66"/>
      <c r="C118" s="67"/>
      <c r="D118" s="56"/>
      <c r="E118" s="65"/>
      <c r="H118" s="56"/>
      <c r="I118" s="56"/>
    </row>
    <row r="119" spans="1:9" s="68" customFormat="1" x14ac:dyDescent="0.2">
      <c r="A119" s="65"/>
      <c r="B119" s="66"/>
      <c r="C119" s="67"/>
      <c r="D119" s="56"/>
      <c r="E119" s="65"/>
      <c r="H119" s="56"/>
      <c r="I119" s="56"/>
    </row>
    <row r="120" spans="1:9" s="68" customFormat="1" x14ac:dyDescent="0.2">
      <c r="A120" s="65"/>
      <c r="B120" s="66"/>
      <c r="C120" s="67"/>
      <c r="D120" s="56"/>
      <c r="E120" s="65"/>
      <c r="H120" s="56"/>
      <c r="I120" s="56"/>
    </row>
    <row r="121" spans="1:9" s="68" customFormat="1" x14ac:dyDescent="0.2">
      <c r="A121" s="65"/>
      <c r="B121" s="66"/>
      <c r="C121" s="67"/>
      <c r="D121" s="56"/>
      <c r="E121" s="65"/>
      <c r="H121" s="56"/>
      <c r="I121" s="56"/>
    </row>
    <row r="122" spans="1:9" s="68" customFormat="1" x14ac:dyDescent="0.2">
      <c r="A122" s="65"/>
      <c r="B122" s="66"/>
      <c r="C122" s="67"/>
      <c r="D122" s="56"/>
      <c r="E122" s="65"/>
      <c r="H122" s="56"/>
      <c r="I122" s="56"/>
    </row>
    <row r="123" spans="1:9" s="68" customFormat="1" x14ac:dyDescent="0.2">
      <c r="A123" s="65"/>
      <c r="B123" s="66"/>
      <c r="C123" s="67"/>
      <c r="D123" s="56"/>
      <c r="E123" s="65"/>
      <c r="H123" s="56"/>
      <c r="I123" s="56"/>
    </row>
    <row r="124" spans="1:9" s="68" customFormat="1" x14ac:dyDescent="0.2">
      <c r="A124" s="65"/>
      <c r="B124" s="66"/>
      <c r="C124" s="67"/>
      <c r="D124" s="56"/>
      <c r="E124" s="65"/>
      <c r="H124" s="56"/>
      <c r="I124" s="56"/>
    </row>
    <row r="125" spans="1:9" s="68" customFormat="1" x14ac:dyDescent="0.2">
      <c r="A125" s="65"/>
      <c r="B125" s="66"/>
      <c r="C125" s="67"/>
      <c r="D125" s="56"/>
      <c r="E125" s="65"/>
      <c r="H125" s="56"/>
      <c r="I125" s="56"/>
    </row>
    <row r="126" spans="1:9" s="68" customFormat="1" x14ac:dyDescent="0.2">
      <c r="A126" s="65"/>
      <c r="B126" s="66"/>
      <c r="C126" s="67"/>
      <c r="D126" s="56"/>
      <c r="E126" s="65"/>
      <c r="H126" s="56"/>
      <c r="I126" s="56"/>
    </row>
    <row r="127" spans="1:9" s="68" customFormat="1" x14ac:dyDescent="0.2">
      <c r="A127" s="65"/>
      <c r="B127" s="66"/>
      <c r="C127" s="67"/>
      <c r="D127" s="56"/>
      <c r="E127" s="65"/>
      <c r="H127" s="56"/>
      <c r="I127" s="56"/>
    </row>
    <row r="128" spans="1:9" s="68" customFormat="1" x14ac:dyDescent="0.2">
      <c r="A128" s="65"/>
      <c r="B128" s="66"/>
      <c r="C128" s="67"/>
      <c r="D128" s="56"/>
      <c r="E128" s="65"/>
      <c r="H128" s="56"/>
      <c r="I128" s="56"/>
    </row>
    <row r="129" spans="1:9" s="68" customFormat="1" x14ac:dyDescent="0.2">
      <c r="A129" s="65"/>
      <c r="B129" s="66"/>
      <c r="C129" s="67"/>
      <c r="D129" s="56"/>
      <c r="E129" s="65"/>
      <c r="H129" s="56"/>
      <c r="I129" s="56"/>
    </row>
    <row r="130" spans="1:9" s="68" customFormat="1" x14ac:dyDescent="0.2">
      <c r="A130" s="65"/>
      <c r="B130" s="66"/>
      <c r="C130" s="67"/>
      <c r="D130" s="56"/>
      <c r="E130" s="65"/>
      <c r="H130" s="56"/>
      <c r="I130" s="56"/>
    </row>
    <row r="131" spans="1:9" s="68" customFormat="1" x14ac:dyDescent="0.2">
      <c r="A131" s="65"/>
      <c r="B131" s="66"/>
      <c r="C131" s="67"/>
      <c r="D131" s="56"/>
      <c r="E131" s="65"/>
      <c r="H131" s="56"/>
      <c r="I131" s="56"/>
    </row>
    <row r="132" spans="1:9" s="68" customFormat="1" x14ac:dyDescent="0.2">
      <c r="A132" s="65"/>
      <c r="B132" s="66"/>
      <c r="C132" s="67"/>
      <c r="D132" s="56"/>
      <c r="E132" s="65"/>
      <c r="H132" s="56"/>
      <c r="I132" s="56"/>
    </row>
    <row r="133" spans="1:9" s="68" customFormat="1" x14ac:dyDescent="0.2">
      <c r="A133" s="65"/>
      <c r="B133" s="66"/>
      <c r="C133" s="67"/>
      <c r="D133" s="56"/>
      <c r="E133" s="65"/>
      <c r="H133" s="56"/>
      <c r="I133" s="56"/>
    </row>
    <row r="134" spans="1:9" s="68" customFormat="1" x14ac:dyDescent="0.2">
      <c r="A134" s="65"/>
      <c r="B134" s="66"/>
      <c r="C134" s="67"/>
      <c r="D134" s="56"/>
      <c r="E134" s="65"/>
      <c r="H134" s="56"/>
      <c r="I134" s="56"/>
    </row>
    <row r="135" spans="1:9" s="68" customFormat="1" x14ac:dyDescent="0.2">
      <c r="A135" s="65"/>
      <c r="B135" s="66"/>
      <c r="C135" s="67"/>
      <c r="D135" s="56"/>
      <c r="E135" s="65"/>
      <c r="H135" s="56"/>
      <c r="I135" s="56"/>
    </row>
    <row r="136" spans="1:9" s="68" customFormat="1" x14ac:dyDescent="0.2">
      <c r="A136" s="65"/>
      <c r="B136" s="66"/>
      <c r="C136" s="67"/>
      <c r="D136" s="56"/>
      <c r="E136" s="65"/>
      <c r="H136" s="56"/>
      <c r="I136" s="56"/>
    </row>
    <row r="137" spans="1:9" s="68" customFormat="1" x14ac:dyDescent="0.2">
      <c r="A137" s="65"/>
      <c r="B137" s="66"/>
      <c r="C137" s="67"/>
      <c r="D137" s="56"/>
      <c r="E137" s="65"/>
      <c r="H137" s="56"/>
      <c r="I137" s="56"/>
    </row>
    <row r="138" spans="1:9" s="68" customFormat="1" x14ac:dyDescent="0.2">
      <c r="A138" s="65"/>
      <c r="B138" s="66"/>
      <c r="C138" s="67"/>
      <c r="D138" s="56"/>
      <c r="E138" s="65"/>
      <c r="H138" s="56"/>
      <c r="I138" s="56"/>
    </row>
    <row r="139" spans="1:9" s="68" customFormat="1" x14ac:dyDescent="0.2">
      <c r="A139" s="65"/>
      <c r="B139" s="66"/>
      <c r="C139" s="67"/>
      <c r="D139" s="56"/>
      <c r="E139" s="65"/>
      <c r="H139" s="56"/>
      <c r="I139" s="56"/>
    </row>
    <row r="140" spans="1:9" s="68" customFormat="1" x14ac:dyDescent="0.2">
      <c r="A140" s="65"/>
      <c r="B140" s="66"/>
      <c r="C140" s="67"/>
      <c r="D140" s="56"/>
      <c r="E140" s="65"/>
      <c r="H140" s="56"/>
      <c r="I140" s="56"/>
    </row>
    <row r="141" spans="1:9" s="68" customFormat="1" x14ac:dyDescent="0.2">
      <c r="A141" s="65"/>
      <c r="B141" s="66"/>
      <c r="C141" s="67"/>
      <c r="D141" s="56"/>
      <c r="E141" s="65"/>
      <c r="H141" s="56"/>
      <c r="I141" s="56"/>
    </row>
    <row r="142" spans="1:9" s="68" customFormat="1" x14ac:dyDescent="0.2">
      <c r="A142" s="65"/>
      <c r="B142" s="66"/>
      <c r="C142" s="67"/>
      <c r="D142" s="56"/>
      <c r="E142" s="65"/>
      <c r="H142" s="56"/>
      <c r="I142" s="56"/>
    </row>
    <row r="143" spans="1:9" s="68" customFormat="1" x14ac:dyDescent="0.2">
      <c r="A143" s="65"/>
      <c r="B143" s="66"/>
      <c r="C143" s="67"/>
      <c r="D143" s="56"/>
      <c r="E143" s="65"/>
      <c r="H143" s="56"/>
      <c r="I143" s="56"/>
    </row>
    <row r="144" spans="1:9" s="68" customFormat="1" x14ac:dyDescent="0.2">
      <c r="A144" s="65"/>
      <c r="B144" s="66"/>
      <c r="C144" s="67"/>
      <c r="D144" s="56"/>
      <c r="E144" s="65"/>
      <c r="H144" s="56"/>
      <c r="I144" s="56"/>
    </row>
    <row r="145" spans="1:9" s="68" customFormat="1" x14ac:dyDescent="0.2">
      <c r="A145" s="65"/>
      <c r="B145" s="66"/>
      <c r="C145" s="67"/>
      <c r="D145" s="56"/>
      <c r="E145" s="65"/>
      <c r="H145" s="56"/>
      <c r="I145" s="56"/>
    </row>
    <row r="146" spans="1:9" s="68" customFormat="1" x14ac:dyDescent="0.2">
      <c r="A146" s="65"/>
      <c r="B146" s="66"/>
      <c r="C146" s="67"/>
      <c r="D146" s="56"/>
      <c r="E146" s="65"/>
      <c r="H146" s="56"/>
      <c r="I146" s="56"/>
    </row>
    <row r="147" spans="1:9" s="68" customFormat="1" x14ac:dyDescent="0.2">
      <c r="A147" s="65"/>
      <c r="B147" s="66"/>
      <c r="C147" s="67"/>
      <c r="D147" s="56"/>
      <c r="E147" s="65"/>
      <c r="H147" s="56"/>
      <c r="I147" s="56"/>
    </row>
    <row r="148" spans="1:9" s="68" customFormat="1" x14ac:dyDescent="0.2">
      <c r="A148" s="65"/>
      <c r="B148" s="66"/>
      <c r="C148" s="67"/>
      <c r="D148" s="56"/>
      <c r="E148" s="65"/>
      <c r="H148" s="56"/>
      <c r="I148" s="56"/>
    </row>
    <row r="149" spans="1:9" s="68" customFormat="1" x14ac:dyDescent="0.2">
      <c r="A149" s="65"/>
      <c r="B149" s="66"/>
      <c r="C149" s="67"/>
      <c r="D149" s="56"/>
      <c r="E149" s="65"/>
      <c r="H149" s="56"/>
      <c r="I149" s="56"/>
    </row>
    <row r="150" spans="1:9" s="68" customFormat="1" x14ac:dyDescent="0.2">
      <c r="A150" s="65"/>
      <c r="B150" s="66"/>
      <c r="C150" s="67"/>
      <c r="D150" s="56"/>
      <c r="E150" s="65"/>
      <c r="H150" s="56"/>
      <c r="I150" s="56"/>
    </row>
    <row r="151" spans="1:9" s="68" customFormat="1" x14ac:dyDescent="0.2">
      <c r="A151" s="65"/>
      <c r="B151" s="66"/>
      <c r="C151" s="67"/>
      <c r="D151" s="56"/>
      <c r="E151" s="65"/>
      <c r="H151" s="56"/>
      <c r="I151" s="56"/>
    </row>
    <row r="152" spans="1:9" s="68" customFormat="1" x14ac:dyDescent="0.2">
      <c r="A152" s="65"/>
      <c r="B152" s="66"/>
      <c r="C152" s="67"/>
      <c r="D152" s="56"/>
      <c r="E152" s="65"/>
      <c r="H152" s="56"/>
      <c r="I152" s="56"/>
    </row>
    <row r="153" spans="1:9" s="68" customFormat="1" x14ac:dyDescent="0.2">
      <c r="A153" s="65"/>
      <c r="B153" s="66"/>
      <c r="C153" s="67"/>
      <c r="D153" s="56"/>
      <c r="E153" s="65"/>
      <c r="H153" s="56"/>
      <c r="I153" s="56"/>
    </row>
    <row r="154" spans="1:9" s="68" customFormat="1" x14ac:dyDescent="0.2">
      <c r="A154" s="65"/>
      <c r="B154" s="66"/>
      <c r="C154" s="67"/>
      <c r="D154" s="56"/>
      <c r="E154" s="65"/>
      <c r="H154" s="56"/>
      <c r="I154" s="56"/>
    </row>
    <row r="155" spans="1:9" s="68" customFormat="1" x14ac:dyDescent="0.2">
      <c r="A155" s="65"/>
      <c r="B155" s="66"/>
      <c r="C155" s="67"/>
      <c r="D155" s="56"/>
      <c r="E155" s="65"/>
      <c r="H155" s="56"/>
      <c r="I155" s="56"/>
    </row>
    <row r="156" spans="1:9" s="68" customFormat="1" x14ac:dyDescent="0.2">
      <c r="A156" s="65"/>
      <c r="B156" s="66"/>
      <c r="C156" s="67"/>
      <c r="D156" s="56"/>
      <c r="E156" s="65"/>
      <c r="H156" s="56"/>
      <c r="I156" s="56"/>
    </row>
    <row r="157" spans="1:9" s="68" customFormat="1" x14ac:dyDescent="0.2">
      <c r="A157" s="65"/>
      <c r="B157" s="66"/>
      <c r="C157" s="67"/>
      <c r="D157" s="56"/>
      <c r="E157" s="65"/>
      <c r="H157" s="56"/>
      <c r="I157" s="56"/>
    </row>
    <row r="158" spans="1:9" s="68" customFormat="1" x14ac:dyDescent="0.2">
      <c r="A158" s="65"/>
      <c r="B158" s="66"/>
      <c r="C158" s="67"/>
      <c r="D158" s="56"/>
      <c r="E158" s="65"/>
      <c r="H158" s="56"/>
      <c r="I158" s="56"/>
    </row>
    <row r="159" spans="1:9" s="68" customFormat="1" x14ac:dyDescent="0.2">
      <c r="A159" s="65"/>
      <c r="B159" s="66"/>
      <c r="C159" s="67"/>
      <c r="D159" s="56"/>
      <c r="E159" s="65"/>
      <c r="H159" s="56"/>
      <c r="I159" s="56"/>
    </row>
    <row r="160" spans="1:9" s="68" customFormat="1" x14ac:dyDescent="0.2">
      <c r="A160" s="65"/>
      <c r="B160" s="66"/>
      <c r="C160" s="67"/>
      <c r="D160" s="56"/>
      <c r="E160" s="65"/>
      <c r="H160" s="56"/>
      <c r="I160" s="56"/>
    </row>
    <row r="161" spans="1:9" s="68" customFormat="1" x14ac:dyDescent="0.2">
      <c r="A161" s="65"/>
      <c r="B161" s="66"/>
      <c r="C161" s="67"/>
      <c r="D161" s="56"/>
      <c r="E161" s="65"/>
      <c r="H161" s="56"/>
      <c r="I161" s="56"/>
    </row>
    <row r="162" spans="1:9" s="68" customFormat="1" x14ac:dyDescent="0.2">
      <c r="A162" s="65"/>
      <c r="B162" s="66"/>
      <c r="C162" s="67"/>
      <c r="D162" s="56"/>
      <c r="E162" s="65"/>
      <c r="H162" s="56"/>
      <c r="I162" s="56"/>
    </row>
    <row r="163" spans="1:9" s="68" customFormat="1" x14ac:dyDescent="0.2">
      <c r="A163" s="65"/>
      <c r="B163" s="66"/>
      <c r="C163" s="67"/>
      <c r="D163" s="56"/>
      <c r="E163" s="65"/>
      <c r="H163" s="56"/>
      <c r="I163" s="56"/>
    </row>
    <row r="164" spans="1:9" s="68" customFormat="1" x14ac:dyDescent="0.2">
      <c r="A164" s="65"/>
      <c r="B164" s="66"/>
      <c r="C164" s="67"/>
      <c r="D164" s="56"/>
      <c r="E164" s="65"/>
      <c r="H164" s="56"/>
      <c r="I164" s="56"/>
    </row>
    <row r="165" spans="1:9" s="68" customFormat="1" x14ac:dyDescent="0.2">
      <c r="A165" s="65"/>
      <c r="B165" s="66"/>
      <c r="C165" s="67"/>
      <c r="D165" s="56"/>
      <c r="E165" s="65"/>
      <c r="H165" s="56"/>
      <c r="I165" s="56"/>
    </row>
    <row r="166" spans="1:9" s="68" customFormat="1" x14ac:dyDescent="0.2">
      <c r="A166" s="65"/>
      <c r="B166" s="66"/>
      <c r="C166" s="67"/>
      <c r="D166" s="56"/>
      <c r="E166" s="65"/>
      <c r="H166" s="56"/>
      <c r="I166" s="56"/>
    </row>
    <row r="167" spans="1:9" s="68" customFormat="1" x14ac:dyDescent="0.2">
      <c r="A167" s="65"/>
      <c r="B167" s="66"/>
      <c r="C167" s="67"/>
      <c r="D167" s="56"/>
      <c r="E167" s="65"/>
      <c r="H167" s="56"/>
      <c r="I167" s="56"/>
    </row>
    <row r="168" spans="1:9" s="68" customFormat="1" x14ac:dyDescent="0.2">
      <c r="A168" s="65"/>
      <c r="B168" s="66"/>
      <c r="C168" s="67"/>
      <c r="D168" s="56"/>
      <c r="E168" s="65"/>
      <c r="H168" s="56"/>
      <c r="I168" s="56"/>
    </row>
    <row r="169" spans="1:9" s="68" customFormat="1" x14ac:dyDescent="0.2">
      <c r="A169" s="65"/>
      <c r="B169" s="66"/>
      <c r="C169" s="67"/>
      <c r="D169" s="56"/>
      <c r="E169" s="65"/>
      <c r="H169" s="56"/>
      <c r="I169" s="56"/>
    </row>
    <row r="170" spans="1:9" s="68" customFormat="1" x14ac:dyDescent="0.2">
      <c r="A170" s="65"/>
      <c r="B170" s="66"/>
      <c r="C170" s="67"/>
      <c r="D170" s="56"/>
      <c r="E170" s="65"/>
      <c r="H170" s="56"/>
      <c r="I170" s="56"/>
    </row>
    <row r="171" spans="1:9" s="68" customFormat="1" x14ac:dyDescent="0.2">
      <c r="A171" s="65"/>
      <c r="B171" s="66"/>
      <c r="C171" s="67"/>
      <c r="D171" s="56"/>
      <c r="E171" s="65"/>
      <c r="H171" s="56"/>
      <c r="I171" s="56"/>
    </row>
    <row r="172" spans="1:9" s="68" customFormat="1" x14ac:dyDescent="0.2">
      <c r="A172" s="65"/>
      <c r="B172" s="66"/>
      <c r="C172" s="67"/>
      <c r="D172" s="56"/>
      <c r="E172" s="65"/>
      <c r="H172" s="56"/>
      <c r="I172" s="56"/>
    </row>
    <row r="173" spans="1:9" s="68" customFormat="1" x14ac:dyDescent="0.2">
      <c r="A173" s="65"/>
      <c r="B173" s="66"/>
      <c r="C173" s="67"/>
      <c r="D173" s="56"/>
      <c r="E173" s="65"/>
      <c r="H173" s="56"/>
      <c r="I173" s="56"/>
    </row>
    <row r="174" spans="1:9" s="68" customFormat="1" x14ac:dyDescent="0.2">
      <c r="A174" s="65"/>
      <c r="B174" s="66"/>
      <c r="C174" s="67"/>
      <c r="D174" s="56"/>
      <c r="E174" s="65"/>
      <c r="H174" s="56"/>
      <c r="I174" s="56"/>
    </row>
    <row r="175" spans="1:9" s="68" customFormat="1" x14ac:dyDescent="0.2">
      <c r="A175" s="65"/>
      <c r="B175" s="66"/>
      <c r="C175" s="67"/>
      <c r="D175" s="56"/>
      <c r="E175" s="65"/>
      <c r="H175" s="56"/>
      <c r="I175" s="56"/>
    </row>
    <row r="176" spans="1:9" s="68" customFormat="1" x14ac:dyDescent="0.2">
      <c r="A176" s="65"/>
      <c r="B176" s="66"/>
      <c r="C176" s="67"/>
      <c r="D176" s="56"/>
      <c r="E176" s="65"/>
      <c r="H176" s="56"/>
      <c r="I176" s="56"/>
    </row>
    <row r="177" spans="1:9" s="68" customFormat="1" x14ac:dyDescent="0.2">
      <c r="A177" s="65"/>
      <c r="B177" s="66"/>
      <c r="C177" s="67"/>
      <c r="D177" s="56"/>
      <c r="E177" s="65"/>
      <c r="H177" s="56"/>
      <c r="I177" s="56"/>
    </row>
    <row r="178" spans="1:9" s="68" customFormat="1" x14ac:dyDescent="0.2">
      <c r="A178" s="65"/>
      <c r="B178" s="66"/>
      <c r="C178" s="67"/>
      <c r="D178" s="56"/>
      <c r="E178" s="65"/>
      <c r="H178" s="56"/>
      <c r="I178" s="56"/>
    </row>
    <row r="179" spans="1:9" s="68" customFormat="1" x14ac:dyDescent="0.2">
      <c r="A179" s="65"/>
      <c r="B179" s="66"/>
      <c r="C179" s="67"/>
      <c r="D179" s="56"/>
      <c r="E179" s="65"/>
      <c r="H179" s="56"/>
      <c r="I179" s="56"/>
    </row>
    <row r="180" spans="1:9" s="68" customFormat="1" x14ac:dyDescent="0.2">
      <c r="A180" s="65"/>
      <c r="B180" s="66"/>
      <c r="C180" s="67"/>
      <c r="D180" s="56"/>
      <c r="E180" s="65"/>
      <c r="H180" s="56"/>
      <c r="I180" s="56"/>
    </row>
    <row r="181" spans="1:9" s="68" customFormat="1" x14ac:dyDescent="0.2">
      <c r="A181" s="65"/>
      <c r="B181" s="66"/>
      <c r="C181" s="67"/>
      <c r="D181" s="56"/>
      <c r="E181" s="65"/>
      <c r="H181" s="56"/>
      <c r="I181" s="56"/>
    </row>
    <row r="182" spans="1:9" s="68" customFormat="1" x14ac:dyDescent="0.2">
      <c r="A182" s="65"/>
      <c r="B182" s="66"/>
      <c r="C182" s="67"/>
      <c r="D182" s="56"/>
      <c r="E182" s="65"/>
      <c r="H182" s="56"/>
      <c r="I182" s="56"/>
    </row>
    <row r="183" spans="1:9" s="68" customFormat="1" x14ac:dyDescent="0.2">
      <c r="A183" s="65"/>
      <c r="B183" s="66"/>
      <c r="C183" s="67"/>
      <c r="D183" s="56"/>
      <c r="E183" s="65"/>
      <c r="H183" s="56"/>
      <c r="I183" s="56"/>
    </row>
    <row r="184" spans="1:9" s="68" customFormat="1" x14ac:dyDescent="0.2">
      <c r="A184" s="65"/>
      <c r="B184" s="66"/>
      <c r="C184" s="67"/>
      <c r="D184" s="56"/>
      <c r="E184" s="65"/>
      <c r="H184" s="56"/>
      <c r="I184" s="56"/>
    </row>
    <row r="185" spans="1:9" s="68" customFormat="1" x14ac:dyDescent="0.2">
      <c r="A185" s="65"/>
      <c r="B185" s="66"/>
      <c r="C185" s="67"/>
      <c r="D185" s="56"/>
      <c r="E185" s="65"/>
      <c r="H185" s="56"/>
      <c r="I185" s="56"/>
    </row>
    <row r="186" spans="1:9" s="68" customFormat="1" x14ac:dyDescent="0.2">
      <c r="A186" s="65"/>
      <c r="B186" s="66"/>
      <c r="C186" s="67"/>
      <c r="D186" s="56"/>
      <c r="E186" s="65"/>
      <c r="H186" s="56"/>
      <c r="I186" s="56"/>
    </row>
    <row r="187" spans="1:9" s="68" customFormat="1" x14ac:dyDescent="0.2">
      <c r="A187" s="65"/>
      <c r="B187" s="66"/>
      <c r="C187" s="67"/>
      <c r="D187" s="56"/>
      <c r="E187" s="65"/>
      <c r="H187" s="56"/>
      <c r="I187" s="56"/>
    </row>
    <row r="188" spans="1:9" s="68" customFormat="1" x14ac:dyDescent="0.2">
      <c r="A188" s="65"/>
      <c r="B188" s="66"/>
      <c r="C188" s="67"/>
      <c r="D188" s="56"/>
      <c r="E188" s="65"/>
      <c r="H188" s="56"/>
      <c r="I188" s="56"/>
    </row>
    <row r="189" spans="1:9" s="68" customFormat="1" x14ac:dyDescent="0.2">
      <c r="A189" s="65"/>
      <c r="B189" s="66"/>
      <c r="C189" s="67"/>
      <c r="D189" s="56"/>
      <c r="E189" s="65"/>
      <c r="H189" s="56"/>
      <c r="I189" s="56"/>
    </row>
    <row r="190" spans="1:9" s="68" customFormat="1" x14ac:dyDescent="0.2">
      <c r="A190" s="65"/>
      <c r="B190" s="66"/>
      <c r="C190" s="67"/>
      <c r="D190" s="56"/>
      <c r="E190" s="65"/>
      <c r="H190" s="56"/>
      <c r="I190" s="56"/>
    </row>
    <row r="191" spans="1:9" s="68" customFormat="1" x14ac:dyDescent="0.2">
      <c r="A191" s="65"/>
      <c r="B191" s="66"/>
      <c r="C191" s="67"/>
      <c r="D191" s="56"/>
      <c r="E191" s="65"/>
      <c r="H191" s="56"/>
      <c r="I191" s="56"/>
    </row>
    <row r="192" spans="1:9" s="68" customFormat="1" x14ac:dyDescent="0.2">
      <c r="A192" s="65"/>
      <c r="B192" s="66"/>
      <c r="C192" s="67"/>
      <c r="D192" s="56"/>
      <c r="E192" s="65"/>
      <c r="H192" s="56"/>
      <c r="I192" s="56"/>
    </row>
    <row r="193" spans="1:9" s="68" customFormat="1" x14ac:dyDescent="0.2">
      <c r="A193" s="65"/>
      <c r="B193" s="66"/>
      <c r="C193" s="67"/>
      <c r="D193" s="56"/>
      <c r="E193" s="65"/>
      <c r="H193" s="56"/>
      <c r="I193" s="56"/>
    </row>
    <row r="194" spans="1:9" s="68" customFormat="1" x14ac:dyDescent="0.2">
      <c r="A194" s="65"/>
      <c r="B194" s="66"/>
      <c r="C194" s="67"/>
      <c r="D194" s="56"/>
      <c r="E194" s="65"/>
      <c r="H194" s="56"/>
      <c r="I194" s="56"/>
    </row>
    <row r="195" spans="1:9" s="68" customFormat="1" x14ac:dyDescent="0.2">
      <c r="A195" s="65"/>
      <c r="B195" s="66"/>
      <c r="C195" s="67"/>
      <c r="D195" s="56"/>
      <c r="E195" s="65"/>
      <c r="H195" s="56"/>
      <c r="I195" s="56"/>
    </row>
    <row r="196" spans="1:9" s="68" customFormat="1" x14ac:dyDescent="0.2">
      <c r="A196" s="65"/>
      <c r="B196" s="66"/>
      <c r="C196" s="67"/>
      <c r="D196" s="56"/>
      <c r="E196" s="65"/>
      <c r="H196" s="56"/>
      <c r="I196" s="56"/>
    </row>
    <row r="197" spans="1:9" s="68" customFormat="1" x14ac:dyDescent="0.2">
      <c r="A197" s="65"/>
      <c r="B197" s="66"/>
      <c r="C197" s="67"/>
      <c r="D197" s="56"/>
      <c r="E197" s="65"/>
      <c r="H197" s="56"/>
      <c r="I197" s="56"/>
    </row>
    <row r="198" spans="1:9" s="68" customFormat="1" x14ac:dyDescent="0.2">
      <c r="A198" s="65"/>
      <c r="B198" s="66"/>
      <c r="C198" s="67"/>
      <c r="D198" s="56"/>
      <c r="E198" s="65"/>
      <c r="H198" s="56"/>
      <c r="I198" s="56"/>
    </row>
    <row r="199" spans="1:9" s="68" customFormat="1" x14ac:dyDescent="0.2">
      <c r="A199" s="65"/>
      <c r="B199" s="66"/>
      <c r="C199" s="67"/>
      <c r="D199" s="56"/>
      <c r="E199" s="65"/>
      <c r="H199" s="56"/>
      <c r="I199" s="56"/>
    </row>
    <row r="200" spans="1:9" s="68" customFormat="1" x14ac:dyDescent="0.2">
      <c r="A200" s="65"/>
      <c r="B200" s="66"/>
      <c r="C200" s="67"/>
      <c r="D200" s="56"/>
      <c r="E200" s="65"/>
      <c r="H200" s="56"/>
      <c r="I200" s="56"/>
    </row>
    <row r="201" spans="1:9" s="68" customFormat="1" x14ac:dyDescent="0.2">
      <c r="A201" s="65"/>
      <c r="B201" s="66"/>
      <c r="C201" s="67"/>
      <c r="D201" s="56"/>
      <c r="E201" s="65"/>
      <c r="H201" s="56"/>
      <c r="I201" s="56"/>
    </row>
    <row r="202" spans="1:9" s="68" customFormat="1" x14ac:dyDescent="0.2">
      <c r="A202" s="65"/>
      <c r="B202" s="66"/>
      <c r="C202" s="67"/>
      <c r="D202" s="56"/>
      <c r="E202" s="65"/>
      <c r="H202" s="56"/>
      <c r="I202" s="56"/>
    </row>
    <row r="203" spans="1:9" s="68" customFormat="1" x14ac:dyDescent="0.2">
      <c r="A203" s="65"/>
      <c r="B203" s="66"/>
      <c r="C203" s="67"/>
      <c r="D203" s="56"/>
      <c r="E203" s="65"/>
      <c r="H203" s="56"/>
      <c r="I203" s="56"/>
    </row>
    <row r="204" spans="1:9" s="68" customFormat="1" x14ac:dyDescent="0.2">
      <c r="A204" s="65"/>
      <c r="B204" s="66"/>
      <c r="C204" s="67"/>
      <c r="D204" s="56"/>
      <c r="E204" s="65"/>
      <c r="H204" s="56"/>
      <c r="I204" s="56"/>
    </row>
    <row r="205" spans="1:9" s="68" customFormat="1" x14ac:dyDescent="0.2">
      <c r="A205" s="65"/>
      <c r="B205" s="66"/>
      <c r="C205" s="67"/>
      <c r="D205" s="56"/>
      <c r="E205" s="65"/>
      <c r="H205" s="56"/>
      <c r="I205" s="56"/>
    </row>
    <row r="206" spans="1:9" s="68" customFormat="1" x14ac:dyDescent="0.2">
      <c r="A206" s="65"/>
      <c r="B206" s="66"/>
      <c r="C206" s="67"/>
      <c r="D206" s="56"/>
      <c r="E206" s="65"/>
      <c r="H206" s="56"/>
      <c r="I206" s="56"/>
    </row>
    <row r="207" spans="1:9" s="68" customFormat="1" x14ac:dyDescent="0.2">
      <c r="A207" s="65"/>
      <c r="B207" s="66"/>
      <c r="C207" s="67"/>
      <c r="D207" s="56"/>
      <c r="E207" s="65"/>
      <c r="H207" s="56"/>
      <c r="I207" s="56"/>
    </row>
    <row r="208" spans="1:9" s="68" customFormat="1" x14ac:dyDescent="0.2">
      <c r="A208" s="65"/>
      <c r="B208" s="66"/>
      <c r="C208" s="67"/>
      <c r="D208" s="56"/>
      <c r="E208" s="65"/>
      <c r="H208" s="56"/>
      <c r="I208" s="56"/>
    </row>
    <row r="209" spans="1:9" s="68" customFormat="1" x14ac:dyDescent="0.2">
      <c r="A209" s="65"/>
      <c r="B209" s="66"/>
      <c r="C209" s="67"/>
      <c r="D209" s="56"/>
      <c r="E209" s="65"/>
      <c r="H209" s="56"/>
      <c r="I209" s="56"/>
    </row>
    <row r="210" spans="1:9" s="68" customFormat="1" x14ac:dyDescent="0.2">
      <c r="A210" s="65"/>
      <c r="B210" s="66"/>
      <c r="C210" s="67"/>
      <c r="D210" s="56"/>
      <c r="E210" s="65"/>
      <c r="H210" s="56"/>
      <c r="I210" s="56"/>
    </row>
    <row r="211" spans="1:9" s="68" customFormat="1" x14ac:dyDescent="0.2">
      <c r="A211" s="65"/>
      <c r="B211" s="66"/>
      <c r="C211" s="67"/>
      <c r="D211" s="56"/>
      <c r="E211" s="65"/>
      <c r="H211" s="56"/>
      <c r="I211" s="56"/>
    </row>
    <row r="212" spans="1:9" s="68" customFormat="1" x14ac:dyDescent="0.2">
      <c r="A212" s="65"/>
      <c r="B212" s="66"/>
      <c r="C212" s="67"/>
      <c r="D212" s="56"/>
      <c r="E212" s="65"/>
      <c r="H212" s="56"/>
      <c r="I212" s="56"/>
    </row>
    <row r="213" spans="1:9" s="68" customFormat="1" x14ac:dyDescent="0.2">
      <c r="A213" s="65"/>
      <c r="B213" s="66"/>
      <c r="C213" s="67"/>
      <c r="D213" s="56"/>
      <c r="E213" s="65"/>
      <c r="H213" s="56"/>
      <c r="I213" s="56"/>
    </row>
    <row r="214" spans="1:9" s="68" customFormat="1" x14ac:dyDescent="0.2">
      <c r="A214" s="65"/>
      <c r="B214" s="66"/>
      <c r="C214" s="67"/>
      <c r="D214" s="56"/>
      <c r="E214" s="65"/>
      <c r="H214" s="56"/>
      <c r="I214" s="56"/>
    </row>
    <row r="215" spans="1:9" s="68" customFormat="1" x14ac:dyDescent="0.2">
      <c r="A215" s="65"/>
      <c r="B215" s="66"/>
      <c r="C215" s="67"/>
      <c r="D215" s="56"/>
      <c r="E215" s="65"/>
      <c r="H215" s="56"/>
      <c r="I215" s="56"/>
    </row>
    <row r="216" spans="1:9" s="68" customFormat="1" x14ac:dyDescent="0.2">
      <c r="A216" s="65"/>
      <c r="B216" s="66"/>
      <c r="C216" s="67"/>
      <c r="D216" s="56"/>
      <c r="E216" s="65"/>
      <c r="H216" s="56"/>
      <c r="I216" s="56"/>
    </row>
    <row r="217" spans="1:9" s="68" customFormat="1" x14ac:dyDescent="0.2">
      <c r="A217" s="65"/>
      <c r="B217" s="66"/>
      <c r="C217" s="67"/>
      <c r="D217" s="56"/>
      <c r="E217" s="65"/>
      <c r="H217" s="56"/>
      <c r="I217" s="56"/>
    </row>
    <row r="218" spans="1:9" s="68" customFormat="1" x14ac:dyDescent="0.2">
      <c r="A218" s="65"/>
      <c r="B218" s="66"/>
      <c r="C218" s="67"/>
      <c r="D218" s="56"/>
      <c r="E218" s="65"/>
      <c r="H218" s="56"/>
      <c r="I218" s="56"/>
    </row>
    <row r="219" spans="1:9" s="68" customFormat="1" x14ac:dyDescent="0.2">
      <c r="A219" s="65"/>
      <c r="B219" s="66"/>
      <c r="C219" s="67"/>
      <c r="D219" s="56"/>
      <c r="E219" s="65"/>
      <c r="H219" s="56"/>
      <c r="I219" s="56"/>
    </row>
    <row r="220" spans="1:9" s="68" customFormat="1" x14ac:dyDescent="0.2">
      <c r="A220" s="65"/>
      <c r="B220" s="66"/>
      <c r="C220" s="67"/>
      <c r="D220" s="56"/>
      <c r="E220" s="65"/>
      <c r="H220" s="56"/>
      <c r="I220" s="56"/>
    </row>
    <row r="221" spans="1:9" s="68" customFormat="1" x14ac:dyDescent="0.2">
      <c r="A221" s="65"/>
      <c r="B221" s="66"/>
      <c r="C221" s="67"/>
      <c r="D221" s="56"/>
      <c r="E221" s="65"/>
      <c r="H221" s="56"/>
      <c r="I221" s="56"/>
    </row>
    <row r="222" spans="1:9" s="68" customFormat="1" x14ac:dyDescent="0.2">
      <c r="A222" s="65"/>
      <c r="B222" s="66"/>
      <c r="C222" s="67"/>
      <c r="D222" s="56"/>
      <c r="E222" s="65"/>
      <c r="H222" s="56"/>
      <c r="I222" s="56"/>
    </row>
    <row r="223" spans="1:9" s="68" customFormat="1" x14ac:dyDescent="0.2">
      <c r="A223" s="65"/>
      <c r="B223" s="66"/>
      <c r="C223" s="67"/>
      <c r="D223" s="56"/>
      <c r="E223" s="65"/>
      <c r="H223" s="56"/>
      <c r="I223" s="56"/>
    </row>
    <row r="224" spans="1:9" s="68" customFormat="1" x14ac:dyDescent="0.2">
      <c r="A224" s="65"/>
      <c r="B224" s="66"/>
      <c r="C224" s="67"/>
      <c r="D224" s="56"/>
      <c r="E224" s="65"/>
      <c r="H224" s="56"/>
      <c r="I224" s="56"/>
    </row>
    <row r="225" spans="1:9" s="68" customFormat="1" x14ac:dyDescent="0.2">
      <c r="A225" s="65"/>
      <c r="B225" s="66"/>
      <c r="C225" s="67"/>
      <c r="D225" s="56"/>
      <c r="E225" s="65"/>
      <c r="H225" s="56"/>
      <c r="I225" s="56"/>
    </row>
    <row r="226" spans="1:9" s="68" customFormat="1" x14ac:dyDescent="0.2">
      <c r="A226" s="65"/>
      <c r="B226" s="66"/>
      <c r="C226" s="67"/>
      <c r="D226" s="56"/>
      <c r="E226" s="65"/>
      <c r="H226" s="56"/>
      <c r="I226" s="56"/>
    </row>
    <row r="227" spans="1:9" s="68" customFormat="1" x14ac:dyDescent="0.2">
      <c r="A227" s="65"/>
      <c r="B227" s="66"/>
      <c r="C227" s="67"/>
      <c r="D227" s="56"/>
      <c r="E227" s="65"/>
      <c r="H227" s="56"/>
      <c r="I227" s="56"/>
    </row>
    <row r="228" spans="1:9" s="68" customFormat="1" x14ac:dyDescent="0.2">
      <c r="A228" s="65"/>
      <c r="B228" s="66"/>
      <c r="C228" s="67"/>
      <c r="D228" s="56"/>
      <c r="E228" s="65"/>
      <c r="H228" s="56"/>
      <c r="I228" s="56"/>
    </row>
    <row r="229" spans="1:9" s="68" customFormat="1" x14ac:dyDescent="0.2">
      <c r="A229" s="65"/>
      <c r="B229" s="66"/>
      <c r="C229" s="67"/>
      <c r="D229" s="56"/>
      <c r="E229" s="65"/>
      <c r="H229" s="56"/>
      <c r="I229" s="56"/>
    </row>
    <row r="230" spans="1:9" s="68" customFormat="1" x14ac:dyDescent="0.2">
      <c r="A230" s="65"/>
      <c r="B230" s="66"/>
      <c r="C230" s="67"/>
      <c r="D230" s="56"/>
      <c r="E230" s="65"/>
      <c r="H230" s="56"/>
      <c r="I230" s="56"/>
    </row>
    <row r="231" spans="1:9" s="68" customFormat="1" x14ac:dyDescent="0.2">
      <c r="A231" s="65"/>
      <c r="B231" s="66"/>
      <c r="C231" s="67"/>
      <c r="D231" s="56"/>
      <c r="E231" s="65"/>
      <c r="H231" s="56"/>
      <c r="I231" s="56"/>
    </row>
    <row r="232" spans="1:9" s="68" customFormat="1" x14ac:dyDescent="0.2">
      <c r="A232" s="65"/>
      <c r="B232" s="66"/>
      <c r="C232" s="67"/>
      <c r="D232" s="56"/>
      <c r="E232" s="65"/>
      <c r="H232" s="56"/>
      <c r="I232" s="56"/>
    </row>
    <row r="233" spans="1:9" s="68" customFormat="1" x14ac:dyDescent="0.2">
      <c r="A233" s="65"/>
      <c r="B233" s="66"/>
      <c r="C233" s="67"/>
      <c r="D233" s="56"/>
      <c r="E233" s="65"/>
      <c r="H233" s="56"/>
      <c r="I233" s="56"/>
    </row>
    <row r="234" spans="1:9" s="68" customFormat="1" x14ac:dyDescent="0.2">
      <c r="A234" s="65"/>
      <c r="B234" s="66"/>
      <c r="C234" s="67"/>
      <c r="D234" s="56"/>
      <c r="E234" s="65"/>
      <c r="H234" s="56"/>
      <c r="I234" s="56"/>
    </row>
    <row r="235" spans="1:9" s="68" customFormat="1" x14ac:dyDescent="0.2">
      <c r="A235" s="65"/>
      <c r="B235" s="66"/>
      <c r="C235" s="67"/>
      <c r="D235" s="56"/>
      <c r="E235" s="65"/>
      <c r="H235" s="56"/>
      <c r="I235" s="56"/>
    </row>
    <row r="236" spans="1:9" s="68" customFormat="1" x14ac:dyDescent="0.2">
      <c r="A236" s="65"/>
      <c r="B236" s="66"/>
      <c r="C236" s="67"/>
      <c r="D236" s="56"/>
      <c r="E236" s="65"/>
      <c r="H236" s="56"/>
      <c r="I236" s="56"/>
    </row>
    <row r="237" spans="1:9" s="68" customFormat="1" x14ac:dyDescent="0.2">
      <c r="A237" s="65"/>
      <c r="B237" s="66"/>
      <c r="C237" s="67"/>
      <c r="D237" s="56"/>
      <c r="E237" s="65"/>
      <c r="H237" s="56"/>
      <c r="I237" s="56"/>
    </row>
    <row r="238" spans="1:9" s="68" customFormat="1" x14ac:dyDescent="0.2">
      <c r="A238" s="65"/>
      <c r="B238" s="66"/>
      <c r="C238" s="67"/>
      <c r="D238" s="56"/>
      <c r="E238" s="65"/>
      <c r="H238" s="56"/>
      <c r="I238" s="56"/>
    </row>
    <row r="239" spans="1:9" s="68" customFormat="1" x14ac:dyDescent="0.2">
      <c r="A239" s="65"/>
      <c r="B239" s="66"/>
      <c r="C239" s="67"/>
      <c r="D239" s="56"/>
      <c r="E239" s="65"/>
      <c r="H239" s="56"/>
      <c r="I239" s="56"/>
    </row>
    <row r="240" spans="1:9" s="68" customFormat="1" x14ac:dyDescent="0.2">
      <c r="A240" s="65"/>
      <c r="B240" s="66"/>
      <c r="C240" s="67"/>
      <c r="D240" s="56"/>
      <c r="E240" s="65"/>
      <c r="H240" s="56"/>
      <c r="I240" s="56"/>
    </row>
    <row r="241" spans="1:9" s="68" customFormat="1" x14ac:dyDescent="0.2">
      <c r="A241" s="65"/>
      <c r="B241" s="66"/>
      <c r="C241" s="67"/>
      <c r="D241" s="56"/>
      <c r="E241" s="65"/>
      <c r="H241" s="56"/>
      <c r="I241" s="56"/>
    </row>
    <row r="242" spans="1:9" s="68" customFormat="1" x14ac:dyDescent="0.2">
      <c r="A242" s="65"/>
      <c r="B242" s="66"/>
      <c r="C242" s="67"/>
      <c r="D242" s="56"/>
      <c r="E242" s="65"/>
      <c r="H242" s="56"/>
      <c r="I242" s="56"/>
    </row>
    <row r="243" spans="1:9" s="68" customFormat="1" x14ac:dyDescent="0.2">
      <c r="A243" s="65"/>
      <c r="B243" s="66"/>
      <c r="C243" s="67"/>
      <c r="D243" s="56"/>
      <c r="E243" s="65"/>
      <c r="H243" s="56"/>
      <c r="I243" s="56"/>
    </row>
    <row r="244" spans="1:9" s="68" customFormat="1" x14ac:dyDescent="0.2">
      <c r="A244" s="65"/>
      <c r="B244" s="66"/>
      <c r="C244" s="67"/>
      <c r="D244" s="56"/>
      <c r="E244" s="65"/>
      <c r="H244" s="56"/>
      <c r="I244" s="56"/>
    </row>
    <row r="245" spans="1:9" s="68" customFormat="1" x14ac:dyDescent="0.2">
      <c r="A245" s="65"/>
      <c r="B245" s="66"/>
      <c r="C245" s="67"/>
      <c r="D245" s="56"/>
      <c r="E245" s="65"/>
      <c r="H245" s="56"/>
      <c r="I245" s="56"/>
    </row>
    <row r="246" spans="1:9" s="68" customFormat="1" x14ac:dyDescent="0.2">
      <c r="A246" s="65"/>
      <c r="B246" s="66"/>
      <c r="C246" s="67"/>
      <c r="D246" s="56"/>
      <c r="E246" s="65"/>
      <c r="H246" s="56"/>
      <c r="I246" s="56"/>
    </row>
    <row r="247" spans="1:9" s="68" customFormat="1" x14ac:dyDescent="0.2">
      <c r="A247" s="65"/>
      <c r="B247" s="66"/>
      <c r="C247" s="67"/>
      <c r="D247" s="56"/>
      <c r="E247" s="65"/>
      <c r="H247" s="56"/>
      <c r="I247" s="56"/>
    </row>
    <row r="248" spans="1:9" s="68" customFormat="1" x14ac:dyDescent="0.2">
      <c r="A248" s="65"/>
      <c r="B248" s="66"/>
      <c r="C248" s="67"/>
      <c r="D248" s="56"/>
      <c r="E248" s="65"/>
      <c r="H248" s="56"/>
      <c r="I248" s="56"/>
    </row>
    <row r="249" spans="1:9" s="68" customFormat="1" x14ac:dyDescent="0.2">
      <c r="A249" s="65"/>
      <c r="B249" s="66"/>
      <c r="C249" s="67"/>
      <c r="D249" s="56"/>
      <c r="E249" s="65"/>
      <c r="H249" s="56"/>
      <c r="I249" s="56"/>
    </row>
    <row r="250" spans="1:9" s="68" customFormat="1" x14ac:dyDescent="0.2">
      <c r="A250" s="65"/>
      <c r="B250" s="66"/>
      <c r="C250" s="67"/>
      <c r="D250" s="56"/>
      <c r="E250" s="65"/>
      <c r="H250" s="56"/>
      <c r="I250" s="56"/>
    </row>
    <row r="251" spans="1:9" s="68" customFormat="1" x14ac:dyDescent="0.2">
      <c r="A251" s="65"/>
      <c r="B251" s="66"/>
      <c r="C251" s="67"/>
      <c r="D251" s="56"/>
      <c r="E251" s="65"/>
      <c r="H251" s="56"/>
      <c r="I251" s="56"/>
    </row>
    <row r="252" spans="1:9" s="68" customFormat="1" x14ac:dyDescent="0.2">
      <c r="A252" s="65"/>
      <c r="B252" s="66"/>
      <c r="C252" s="67"/>
      <c r="D252" s="56"/>
      <c r="E252" s="65"/>
      <c r="H252" s="56"/>
      <c r="I252" s="56"/>
    </row>
    <row r="253" spans="1:9" s="68" customFormat="1" x14ac:dyDescent="0.2">
      <c r="A253" s="65"/>
      <c r="B253" s="66"/>
      <c r="C253" s="67"/>
      <c r="D253" s="56"/>
      <c r="E253" s="65"/>
      <c r="H253" s="56"/>
      <c r="I253" s="56"/>
    </row>
    <row r="254" spans="1:9" s="68" customFormat="1" x14ac:dyDescent="0.2">
      <c r="A254" s="65"/>
      <c r="B254" s="66"/>
      <c r="C254" s="67"/>
      <c r="D254" s="56"/>
      <c r="E254" s="65"/>
      <c r="H254" s="56"/>
      <c r="I254" s="56"/>
    </row>
    <row r="255" spans="1:9" s="68" customFormat="1" x14ac:dyDescent="0.2">
      <c r="A255" s="65"/>
      <c r="B255" s="66"/>
      <c r="C255" s="67"/>
      <c r="D255" s="56"/>
      <c r="E255" s="65"/>
      <c r="H255" s="56"/>
      <c r="I255" s="56"/>
    </row>
    <row r="256" spans="1:9" s="68" customFormat="1" x14ac:dyDescent="0.2">
      <c r="A256" s="65"/>
      <c r="B256" s="66"/>
      <c r="C256" s="67"/>
      <c r="D256" s="56"/>
      <c r="E256" s="65"/>
      <c r="H256" s="56"/>
      <c r="I256" s="56"/>
    </row>
    <row r="257" spans="1:9" s="68" customFormat="1" x14ac:dyDescent="0.2">
      <c r="A257" s="65"/>
      <c r="B257" s="66"/>
      <c r="C257" s="67"/>
      <c r="D257" s="56"/>
      <c r="E257" s="65"/>
      <c r="H257" s="56"/>
      <c r="I257" s="56"/>
    </row>
    <row r="258" spans="1:9" s="68" customFormat="1" x14ac:dyDescent="0.2">
      <c r="A258" s="65"/>
      <c r="B258" s="66"/>
      <c r="C258" s="67"/>
      <c r="D258" s="56"/>
      <c r="E258" s="65"/>
      <c r="H258" s="56"/>
      <c r="I258" s="56"/>
    </row>
    <row r="259" spans="1:9" s="68" customFormat="1" x14ac:dyDescent="0.2">
      <c r="A259" s="65"/>
      <c r="B259" s="66"/>
      <c r="C259" s="67"/>
      <c r="D259" s="56"/>
      <c r="E259" s="65"/>
      <c r="H259" s="56"/>
      <c r="I259" s="56"/>
    </row>
    <row r="260" spans="1:9" s="68" customFormat="1" x14ac:dyDescent="0.2">
      <c r="A260" s="65"/>
      <c r="B260" s="66"/>
      <c r="C260" s="67"/>
      <c r="D260" s="56"/>
      <c r="E260" s="65"/>
      <c r="H260" s="56"/>
      <c r="I260" s="56"/>
    </row>
    <row r="261" spans="1:9" s="68" customFormat="1" x14ac:dyDescent="0.2">
      <c r="A261" s="65"/>
      <c r="B261" s="66"/>
      <c r="C261" s="67"/>
      <c r="D261" s="56"/>
      <c r="E261" s="65"/>
      <c r="H261" s="56"/>
      <c r="I261" s="56"/>
    </row>
    <row r="262" spans="1:9" s="68" customFormat="1" x14ac:dyDescent="0.2">
      <c r="A262" s="65"/>
      <c r="B262" s="66"/>
      <c r="C262" s="67"/>
      <c r="D262" s="56"/>
      <c r="E262" s="65"/>
      <c r="H262" s="56"/>
      <c r="I262" s="56"/>
    </row>
    <row r="263" spans="1:9" s="68" customFormat="1" x14ac:dyDescent="0.2">
      <c r="A263" s="65"/>
      <c r="B263" s="66"/>
      <c r="C263" s="67"/>
      <c r="D263" s="56"/>
      <c r="E263" s="65"/>
      <c r="H263" s="56"/>
      <c r="I263" s="56"/>
    </row>
    <row r="264" spans="1:9" s="68" customFormat="1" x14ac:dyDescent="0.2">
      <c r="A264" s="65"/>
      <c r="B264" s="66"/>
      <c r="C264" s="67"/>
      <c r="D264" s="56"/>
      <c r="E264" s="65"/>
      <c r="H264" s="56"/>
      <c r="I264" s="56"/>
    </row>
    <row r="265" spans="1:9" s="68" customFormat="1" x14ac:dyDescent="0.2">
      <c r="A265" s="65"/>
      <c r="B265" s="66"/>
      <c r="C265" s="67"/>
      <c r="D265" s="56"/>
      <c r="E265" s="65"/>
      <c r="H265" s="56"/>
      <c r="I265" s="56"/>
    </row>
    <row r="266" spans="1:9" s="68" customFormat="1" x14ac:dyDescent="0.2">
      <c r="A266" s="65"/>
      <c r="B266" s="66"/>
      <c r="C266" s="67"/>
      <c r="D266" s="56"/>
      <c r="E266" s="65"/>
      <c r="H266" s="56"/>
      <c r="I266" s="56"/>
    </row>
    <row r="267" spans="1:9" s="68" customFormat="1" x14ac:dyDescent="0.2">
      <c r="A267" s="65"/>
      <c r="B267" s="66"/>
      <c r="C267" s="67"/>
      <c r="D267" s="56"/>
      <c r="E267" s="65"/>
      <c r="H267" s="56"/>
      <c r="I267" s="56"/>
    </row>
    <row r="268" spans="1:9" s="68" customFormat="1" x14ac:dyDescent="0.2">
      <c r="A268" s="65"/>
      <c r="B268" s="66"/>
      <c r="C268" s="67"/>
      <c r="D268" s="56"/>
      <c r="E268" s="65"/>
      <c r="H268" s="56"/>
      <c r="I268" s="56"/>
    </row>
    <row r="269" spans="1:9" s="68" customFormat="1" x14ac:dyDescent="0.2">
      <c r="A269" s="65"/>
      <c r="B269" s="66"/>
      <c r="C269" s="67"/>
      <c r="D269" s="56"/>
      <c r="E269" s="65"/>
      <c r="H269" s="56"/>
      <c r="I269" s="56"/>
    </row>
    <row r="270" spans="1:9" s="68" customFormat="1" x14ac:dyDescent="0.2">
      <c r="A270" s="65"/>
      <c r="B270" s="66"/>
      <c r="C270" s="67"/>
      <c r="D270" s="56"/>
      <c r="E270" s="65"/>
      <c r="H270" s="56"/>
      <c r="I270" s="56"/>
    </row>
    <row r="271" spans="1:9" s="68" customFormat="1" x14ac:dyDescent="0.2">
      <c r="A271" s="65"/>
      <c r="B271" s="66"/>
      <c r="C271" s="67"/>
      <c r="D271" s="56"/>
      <c r="E271" s="65"/>
      <c r="H271" s="56"/>
      <c r="I271" s="56"/>
    </row>
    <row r="272" spans="1:9" s="68" customFormat="1" x14ac:dyDescent="0.2">
      <c r="A272" s="65"/>
      <c r="B272" s="66"/>
      <c r="C272" s="67"/>
      <c r="D272" s="56"/>
      <c r="E272" s="65"/>
      <c r="H272" s="56"/>
      <c r="I272" s="56"/>
    </row>
    <row r="273" spans="1:9" s="68" customFormat="1" x14ac:dyDescent="0.2">
      <c r="A273" s="65"/>
      <c r="B273" s="66"/>
      <c r="C273" s="67"/>
      <c r="D273" s="56"/>
      <c r="E273" s="65"/>
      <c r="H273" s="56"/>
      <c r="I273" s="56"/>
    </row>
    <row r="274" spans="1:9" s="68" customFormat="1" x14ac:dyDescent="0.2">
      <c r="A274" s="65"/>
      <c r="B274" s="66"/>
      <c r="C274" s="67"/>
      <c r="D274" s="56"/>
      <c r="E274" s="65"/>
      <c r="H274" s="56"/>
      <c r="I274" s="56"/>
    </row>
    <row r="275" spans="1:9" s="68" customFormat="1" x14ac:dyDescent="0.2">
      <c r="A275" s="65"/>
      <c r="B275" s="66"/>
      <c r="C275" s="67"/>
      <c r="D275" s="56"/>
      <c r="E275" s="65"/>
      <c r="H275" s="56"/>
      <c r="I275" s="56"/>
    </row>
    <row r="276" spans="1:9" s="68" customFormat="1" x14ac:dyDescent="0.2">
      <c r="A276" s="65"/>
      <c r="B276" s="66"/>
      <c r="C276" s="67"/>
      <c r="D276" s="56"/>
      <c r="E276" s="65"/>
      <c r="H276" s="56"/>
      <c r="I276" s="56"/>
    </row>
    <row r="277" spans="1:9" s="68" customFormat="1" x14ac:dyDescent="0.2">
      <c r="A277" s="65"/>
      <c r="B277" s="66"/>
      <c r="C277" s="67"/>
      <c r="D277" s="56"/>
      <c r="E277" s="65"/>
      <c r="H277" s="56"/>
      <c r="I277" s="56"/>
    </row>
    <row r="278" spans="1:9" s="68" customFormat="1" x14ac:dyDescent="0.2">
      <c r="A278" s="65"/>
      <c r="B278" s="66"/>
      <c r="C278" s="67"/>
      <c r="D278" s="56"/>
      <c r="E278" s="65"/>
      <c r="H278" s="56"/>
      <c r="I278" s="56"/>
    </row>
    <row r="279" spans="1:9" s="68" customFormat="1" x14ac:dyDescent="0.2">
      <c r="A279" s="65"/>
      <c r="B279" s="66"/>
      <c r="C279" s="67"/>
      <c r="D279" s="56"/>
      <c r="E279" s="65"/>
      <c r="H279" s="56"/>
      <c r="I279" s="56"/>
    </row>
    <row r="280" spans="1:9" s="68" customFormat="1" x14ac:dyDescent="0.2">
      <c r="A280" s="65"/>
      <c r="B280" s="66"/>
      <c r="C280" s="67"/>
      <c r="D280" s="56"/>
      <c r="E280" s="65"/>
      <c r="H280" s="56"/>
      <c r="I280" s="56"/>
    </row>
    <row r="281" spans="1:9" s="68" customFormat="1" x14ac:dyDescent="0.2">
      <c r="A281" s="65"/>
      <c r="B281" s="66"/>
      <c r="C281" s="67"/>
      <c r="D281" s="56"/>
      <c r="E281" s="65"/>
      <c r="H281" s="56"/>
      <c r="I281" s="56"/>
    </row>
    <row r="282" spans="1:9" s="68" customFormat="1" x14ac:dyDescent="0.2">
      <c r="A282" s="65"/>
      <c r="B282" s="66"/>
      <c r="C282" s="67"/>
      <c r="D282" s="56"/>
      <c r="E282" s="65"/>
      <c r="H282" s="56"/>
      <c r="I282" s="56"/>
    </row>
    <row r="283" spans="1:9" s="68" customFormat="1" x14ac:dyDescent="0.2">
      <c r="A283" s="65"/>
      <c r="B283" s="66"/>
      <c r="C283" s="67"/>
      <c r="D283" s="56"/>
      <c r="E283" s="65"/>
      <c r="H283" s="56"/>
      <c r="I283" s="56"/>
    </row>
    <row r="284" spans="1:9" s="68" customFormat="1" x14ac:dyDescent="0.2">
      <c r="A284" s="65"/>
      <c r="B284" s="66"/>
      <c r="C284" s="67"/>
      <c r="D284" s="56"/>
      <c r="E284" s="65"/>
      <c r="H284" s="56"/>
      <c r="I284" s="56"/>
    </row>
    <row r="285" spans="1:9" s="68" customFormat="1" x14ac:dyDescent="0.2">
      <c r="A285" s="65"/>
      <c r="B285" s="66"/>
      <c r="C285" s="67"/>
      <c r="D285" s="56"/>
      <c r="E285" s="65"/>
      <c r="H285" s="56"/>
      <c r="I285" s="56"/>
    </row>
    <row r="286" spans="1:9" s="68" customFormat="1" x14ac:dyDescent="0.2">
      <c r="A286" s="65"/>
      <c r="B286" s="66"/>
      <c r="C286" s="67"/>
      <c r="D286" s="56"/>
      <c r="E286" s="65"/>
      <c r="H286" s="56"/>
      <c r="I286" s="56"/>
    </row>
    <row r="287" spans="1:9" s="68" customFormat="1" x14ac:dyDescent="0.2">
      <c r="A287" s="65"/>
      <c r="B287" s="66"/>
      <c r="C287" s="67"/>
      <c r="D287" s="56"/>
      <c r="E287" s="65"/>
      <c r="H287" s="56"/>
      <c r="I287" s="56"/>
    </row>
    <row r="288" spans="1:9" s="68" customFormat="1" x14ac:dyDescent="0.2">
      <c r="A288" s="65"/>
      <c r="B288" s="66"/>
      <c r="C288" s="67"/>
      <c r="D288" s="56"/>
      <c r="E288" s="65"/>
      <c r="H288" s="56"/>
      <c r="I288" s="56"/>
    </row>
    <row r="289" spans="1:9" s="68" customFormat="1" x14ac:dyDescent="0.2">
      <c r="A289" s="65"/>
      <c r="B289" s="66"/>
      <c r="C289" s="67"/>
      <c r="D289" s="56"/>
      <c r="E289" s="65"/>
      <c r="H289" s="56"/>
      <c r="I289" s="56"/>
    </row>
    <row r="290" spans="1:9" s="68" customFormat="1" x14ac:dyDescent="0.2">
      <c r="A290" s="65"/>
      <c r="B290" s="66"/>
      <c r="C290" s="67"/>
      <c r="D290" s="56"/>
      <c r="E290" s="65"/>
      <c r="H290" s="56"/>
      <c r="I290" s="56"/>
    </row>
    <row r="291" spans="1:9" s="68" customFormat="1" x14ac:dyDescent="0.2">
      <c r="A291" s="65"/>
      <c r="B291" s="66"/>
      <c r="C291" s="67"/>
      <c r="D291" s="56"/>
      <c r="E291" s="65"/>
      <c r="H291" s="56"/>
      <c r="I291" s="56"/>
    </row>
    <row r="292" spans="1:9" s="68" customFormat="1" x14ac:dyDescent="0.2">
      <c r="A292" s="65"/>
      <c r="B292" s="66"/>
      <c r="C292" s="67"/>
      <c r="D292" s="56"/>
      <c r="E292" s="65"/>
      <c r="H292" s="56"/>
      <c r="I292" s="56"/>
    </row>
    <row r="293" spans="1:9" s="68" customFormat="1" x14ac:dyDescent="0.2">
      <c r="A293" s="65"/>
      <c r="B293" s="66"/>
      <c r="C293" s="67"/>
      <c r="D293" s="56"/>
      <c r="E293" s="65"/>
      <c r="H293" s="56"/>
      <c r="I293" s="56"/>
    </row>
    <row r="294" spans="1:9" s="68" customFormat="1" x14ac:dyDescent="0.2">
      <c r="A294" s="65"/>
      <c r="B294" s="66"/>
      <c r="C294" s="67"/>
      <c r="D294" s="56"/>
      <c r="E294" s="65"/>
      <c r="H294" s="56"/>
      <c r="I294" s="56"/>
    </row>
    <row r="295" spans="1:9" s="68" customFormat="1" x14ac:dyDescent="0.2">
      <c r="A295" s="65"/>
      <c r="B295" s="66"/>
      <c r="C295" s="67"/>
      <c r="D295" s="56"/>
      <c r="E295" s="65"/>
      <c r="H295" s="56"/>
      <c r="I295" s="56"/>
    </row>
    <row r="296" spans="1:9" s="68" customFormat="1" x14ac:dyDescent="0.2">
      <c r="A296" s="65"/>
      <c r="B296" s="66"/>
      <c r="C296" s="67"/>
      <c r="D296" s="56"/>
      <c r="E296" s="65"/>
      <c r="H296" s="56"/>
      <c r="I296" s="56"/>
    </row>
    <row r="297" spans="1:9" s="68" customFormat="1" x14ac:dyDescent="0.2">
      <c r="A297" s="65"/>
      <c r="B297" s="66"/>
      <c r="C297" s="67"/>
      <c r="D297" s="56"/>
      <c r="E297" s="65"/>
      <c r="H297" s="56"/>
      <c r="I297" s="56"/>
    </row>
    <row r="298" spans="1:9" s="68" customFormat="1" x14ac:dyDescent="0.2">
      <c r="A298" s="65"/>
      <c r="B298" s="66"/>
      <c r="C298" s="67"/>
      <c r="D298" s="56"/>
      <c r="E298" s="65"/>
      <c r="H298" s="56"/>
      <c r="I298" s="56"/>
    </row>
    <row r="299" spans="1:9" s="68" customFormat="1" x14ac:dyDescent="0.2">
      <c r="A299" s="65"/>
      <c r="B299" s="66"/>
      <c r="C299" s="67"/>
      <c r="D299" s="56"/>
      <c r="E299" s="65"/>
      <c r="H299" s="56"/>
      <c r="I299" s="56"/>
    </row>
    <row r="300" spans="1:9" s="68" customFormat="1" x14ac:dyDescent="0.2">
      <c r="A300" s="65"/>
      <c r="B300" s="66"/>
      <c r="C300" s="67"/>
      <c r="D300" s="56"/>
      <c r="E300" s="65"/>
      <c r="H300" s="56"/>
      <c r="I300" s="56"/>
    </row>
    <row r="301" spans="1:9" s="68" customFormat="1" x14ac:dyDescent="0.2">
      <c r="A301" s="65"/>
      <c r="B301" s="66"/>
      <c r="C301" s="67"/>
      <c r="D301" s="56"/>
      <c r="E301" s="65"/>
      <c r="H301" s="56"/>
      <c r="I301" s="56"/>
    </row>
    <row r="302" spans="1:9" s="68" customFormat="1" x14ac:dyDescent="0.2">
      <c r="A302" s="65"/>
      <c r="B302" s="66"/>
      <c r="C302" s="67"/>
      <c r="D302" s="56"/>
      <c r="E302" s="65"/>
      <c r="H302" s="56"/>
      <c r="I302" s="56"/>
    </row>
    <row r="303" spans="1:9" s="68" customFormat="1" x14ac:dyDescent="0.2">
      <c r="A303" s="65"/>
      <c r="B303" s="66"/>
      <c r="C303" s="67"/>
      <c r="D303" s="56"/>
      <c r="E303" s="65"/>
      <c r="H303" s="56"/>
      <c r="I303" s="56"/>
    </row>
    <row r="304" spans="1:9" s="68" customFormat="1" x14ac:dyDescent="0.2">
      <c r="A304" s="65"/>
      <c r="B304" s="66"/>
      <c r="C304" s="67"/>
      <c r="D304" s="56"/>
      <c r="E304" s="65"/>
      <c r="H304" s="56"/>
      <c r="I304" s="56"/>
    </row>
    <row r="305" spans="1:9" s="68" customFormat="1" x14ac:dyDescent="0.2">
      <c r="A305" s="65"/>
      <c r="B305" s="66"/>
      <c r="C305" s="67"/>
      <c r="D305" s="56"/>
      <c r="E305" s="65"/>
      <c r="H305" s="56"/>
      <c r="I305" s="56"/>
    </row>
    <row r="306" spans="1:9" s="68" customFormat="1" x14ac:dyDescent="0.2">
      <c r="A306" s="65"/>
      <c r="B306" s="66"/>
      <c r="C306" s="67"/>
      <c r="D306" s="56"/>
      <c r="E306" s="65"/>
      <c r="H306" s="56"/>
      <c r="I306" s="56"/>
    </row>
    <row r="307" spans="1:9" s="68" customFormat="1" x14ac:dyDescent="0.2">
      <c r="A307" s="65"/>
      <c r="B307" s="66"/>
      <c r="C307" s="67"/>
      <c r="D307" s="56"/>
      <c r="E307" s="65"/>
      <c r="H307" s="56"/>
      <c r="I307" s="56"/>
    </row>
    <row r="308" spans="1:9" s="68" customFormat="1" x14ac:dyDescent="0.2">
      <c r="A308" s="65"/>
      <c r="B308" s="66"/>
      <c r="C308" s="67"/>
      <c r="D308" s="56"/>
      <c r="E308" s="65"/>
      <c r="H308" s="56"/>
      <c r="I308" s="56"/>
    </row>
    <row r="309" spans="1:9" s="68" customFormat="1" x14ac:dyDescent="0.2">
      <c r="A309" s="65"/>
      <c r="B309" s="66"/>
      <c r="C309" s="67"/>
      <c r="D309" s="56"/>
      <c r="E309" s="65"/>
      <c r="H309" s="56"/>
      <c r="I309" s="56"/>
    </row>
    <row r="310" spans="1:9" s="68" customFormat="1" x14ac:dyDescent="0.2">
      <c r="A310" s="65"/>
      <c r="B310" s="66"/>
      <c r="C310" s="67"/>
      <c r="D310" s="56"/>
      <c r="E310" s="65"/>
      <c r="H310" s="56"/>
      <c r="I310" s="56"/>
    </row>
    <row r="311" spans="1:9" s="68" customFormat="1" x14ac:dyDescent="0.2">
      <c r="A311" s="65"/>
      <c r="B311" s="66"/>
      <c r="C311" s="67"/>
      <c r="D311" s="56"/>
      <c r="E311" s="65"/>
      <c r="H311" s="56"/>
      <c r="I311" s="56"/>
    </row>
    <row r="312" spans="1:9" s="68" customFormat="1" x14ac:dyDescent="0.2">
      <c r="A312" s="65"/>
      <c r="B312" s="66"/>
      <c r="C312" s="67"/>
      <c r="D312" s="56"/>
      <c r="E312" s="65"/>
      <c r="H312" s="56"/>
      <c r="I312" s="56"/>
    </row>
    <row r="313" spans="1:9" s="68" customFormat="1" x14ac:dyDescent="0.2">
      <c r="A313" s="65"/>
      <c r="B313" s="66"/>
      <c r="C313" s="67"/>
      <c r="D313" s="56"/>
      <c r="E313" s="65"/>
      <c r="H313" s="56"/>
      <c r="I313" s="56"/>
    </row>
    <row r="314" spans="1:9" s="68" customFormat="1" x14ac:dyDescent="0.2">
      <c r="A314" s="65"/>
      <c r="B314" s="66"/>
      <c r="C314" s="67"/>
      <c r="D314" s="56"/>
      <c r="E314" s="65"/>
      <c r="H314" s="56"/>
      <c r="I314" s="56"/>
    </row>
    <row r="315" spans="1:9" s="68" customFormat="1" x14ac:dyDescent="0.2">
      <c r="A315" s="65"/>
      <c r="B315" s="66"/>
      <c r="C315" s="67"/>
      <c r="D315" s="56"/>
      <c r="E315" s="65"/>
      <c r="H315" s="56"/>
      <c r="I315" s="56"/>
    </row>
    <row r="316" spans="1:9" s="68" customFormat="1" x14ac:dyDescent="0.2">
      <c r="A316" s="65"/>
      <c r="B316" s="66"/>
      <c r="C316" s="67"/>
      <c r="D316" s="56"/>
      <c r="E316" s="65"/>
      <c r="H316" s="56"/>
      <c r="I316" s="56"/>
    </row>
    <row r="317" spans="1:9" s="68" customFormat="1" x14ac:dyDescent="0.2">
      <c r="A317" s="65"/>
      <c r="B317" s="66"/>
      <c r="C317" s="67"/>
      <c r="D317" s="56"/>
      <c r="E317" s="65"/>
      <c r="H317" s="56"/>
      <c r="I317" s="56"/>
    </row>
    <row r="318" spans="1:9" s="68" customFormat="1" x14ac:dyDescent="0.2">
      <c r="A318" s="65"/>
      <c r="B318" s="66"/>
      <c r="C318" s="67"/>
      <c r="D318" s="56"/>
      <c r="E318" s="65"/>
      <c r="H318" s="56"/>
      <c r="I318" s="56"/>
    </row>
    <row r="319" spans="1:9" s="68" customFormat="1" x14ac:dyDescent="0.2">
      <c r="A319" s="65"/>
      <c r="B319" s="66"/>
      <c r="C319" s="67"/>
      <c r="D319" s="56"/>
      <c r="E319" s="65"/>
      <c r="H319" s="56"/>
      <c r="I319" s="56"/>
    </row>
    <row r="320" spans="1:9" s="68" customFormat="1" x14ac:dyDescent="0.2">
      <c r="A320" s="65"/>
      <c r="B320" s="66"/>
      <c r="C320" s="67"/>
      <c r="D320" s="56"/>
      <c r="E320" s="65"/>
      <c r="H320" s="56"/>
      <c r="I320" s="56"/>
    </row>
    <row r="321" spans="1:9" s="68" customFormat="1" x14ac:dyDescent="0.2">
      <c r="A321" s="65"/>
      <c r="B321" s="66"/>
      <c r="C321" s="67"/>
      <c r="D321" s="56"/>
      <c r="E321" s="65"/>
      <c r="H321" s="56"/>
      <c r="I321" s="56"/>
    </row>
    <row r="322" spans="1:9" s="68" customFormat="1" x14ac:dyDescent="0.2">
      <c r="A322" s="65"/>
      <c r="B322" s="66"/>
      <c r="C322" s="67"/>
      <c r="D322" s="56"/>
      <c r="E322" s="65"/>
      <c r="H322" s="56"/>
      <c r="I322" s="56"/>
    </row>
    <row r="323" spans="1:9" s="68" customFormat="1" x14ac:dyDescent="0.2">
      <c r="A323" s="65"/>
      <c r="B323" s="66"/>
      <c r="C323" s="67"/>
      <c r="D323" s="56"/>
      <c r="E323" s="65"/>
      <c r="H323" s="56"/>
      <c r="I323" s="56"/>
    </row>
    <row r="324" spans="1:9" s="68" customFormat="1" x14ac:dyDescent="0.2">
      <c r="A324" s="65"/>
      <c r="B324" s="66"/>
      <c r="C324" s="67"/>
      <c r="D324" s="56"/>
      <c r="E324" s="65"/>
      <c r="H324" s="56"/>
      <c r="I324" s="56"/>
    </row>
    <row r="325" spans="1:9" s="68" customFormat="1" x14ac:dyDescent="0.2">
      <c r="A325" s="65"/>
      <c r="B325" s="66"/>
      <c r="C325" s="67"/>
      <c r="D325" s="56"/>
      <c r="E325" s="65"/>
      <c r="H325" s="56"/>
      <c r="I325" s="56"/>
    </row>
    <row r="326" spans="1:9" s="68" customFormat="1" x14ac:dyDescent="0.2">
      <c r="A326" s="65"/>
      <c r="B326" s="66"/>
      <c r="C326" s="67"/>
      <c r="D326" s="56"/>
      <c r="E326" s="65"/>
      <c r="H326" s="56"/>
      <c r="I326" s="56"/>
    </row>
    <row r="327" spans="1:9" s="68" customFormat="1" x14ac:dyDescent="0.2">
      <c r="A327" s="65"/>
      <c r="B327" s="66"/>
      <c r="C327" s="67"/>
      <c r="D327" s="56"/>
      <c r="E327" s="65"/>
      <c r="H327" s="56"/>
      <c r="I327" s="56"/>
    </row>
    <row r="328" spans="1:9" s="68" customFormat="1" x14ac:dyDescent="0.2">
      <c r="A328" s="65"/>
      <c r="B328" s="66"/>
      <c r="C328" s="67"/>
      <c r="D328" s="56"/>
      <c r="E328" s="65"/>
      <c r="H328" s="56"/>
      <c r="I328" s="56"/>
    </row>
    <row r="329" spans="1:9" s="68" customFormat="1" x14ac:dyDescent="0.2">
      <c r="A329" s="65"/>
      <c r="B329" s="66"/>
      <c r="C329" s="67"/>
      <c r="D329" s="56"/>
      <c r="E329" s="65"/>
      <c r="H329" s="56"/>
      <c r="I329" s="56"/>
    </row>
    <row r="330" spans="1:9" s="68" customFormat="1" x14ac:dyDescent="0.2">
      <c r="A330" s="65"/>
      <c r="B330" s="66"/>
      <c r="C330" s="67"/>
      <c r="D330" s="56"/>
      <c r="E330" s="65"/>
      <c r="H330" s="56"/>
      <c r="I330" s="56"/>
    </row>
    <row r="331" spans="1:9" s="68" customFormat="1" x14ac:dyDescent="0.2">
      <c r="A331" s="65"/>
      <c r="B331" s="66"/>
      <c r="C331" s="67"/>
      <c r="D331" s="56"/>
      <c r="E331" s="65"/>
      <c r="H331" s="56"/>
      <c r="I331" s="56"/>
    </row>
    <row r="332" spans="1:9" s="68" customFormat="1" x14ac:dyDescent="0.2">
      <c r="A332" s="65"/>
      <c r="B332" s="66"/>
      <c r="C332" s="67"/>
      <c r="D332" s="56"/>
      <c r="E332" s="65"/>
      <c r="H332" s="56"/>
      <c r="I332" s="56"/>
    </row>
    <row r="333" spans="1:9" s="68" customFormat="1" x14ac:dyDescent="0.2">
      <c r="A333" s="65"/>
      <c r="B333" s="66"/>
      <c r="C333" s="67"/>
      <c r="D333" s="56"/>
      <c r="E333" s="65"/>
      <c r="H333" s="56"/>
      <c r="I333" s="56"/>
    </row>
    <row r="334" spans="1:9" s="68" customFormat="1" x14ac:dyDescent="0.2">
      <c r="A334" s="65"/>
      <c r="B334" s="66"/>
      <c r="C334" s="67"/>
      <c r="D334" s="56"/>
      <c r="E334" s="65"/>
      <c r="H334" s="56"/>
      <c r="I334" s="56"/>
    </row>
    <row r="335" spans="1:9" s="68" customFormat="1" x14ac:dyDescent="0.2">
      <c r="A335" s="65"/>
      <c r="B335" s="66"/>
      <c r="C335" s="67"/>
      <c r="D335" s="56"/>
      <c r="E335" s="65"/>
      <c r="H335" s="56"/>
      <c r="I335" s="56"/>
    </row>
    <row r="336" spans="1:9" s="68" customFormat="1" x14ac:dyDescent="0.2">
      <c r="A336" s="65"/>
      <c r="B336" s="66"/>
      <c r="C336" s="67"/>
      <c r="D336" s="56"/>
      <c r="E336" s="65"/>
      <c r="H336" s="56"/>
      <c r="I336" s="56"/>
    </row>
    <row r="337" spans="1:9" s="68" customFormat="1" x14ac:dyDescent="0.2">
      <c r="A337" s="65"/>
      <c r="B337" s="66"/>
      <c r="C337" s="67"/>
      <c r="D337" s="56"/>
      <c r="E337" s="65"/>
      <c r="H337" s="56"/>
      <c r="I337" s="56"/>
    </row>
    <row r="338" spans="1:9" s="68" customFormat="1" x14ac:dyDescent="0.2">
      <c r="A338" s="65"/>
      <c r="B338" s="66"/>
      <c r="C338" s="67"/>
      <c r="D338" s="56"/>
      <c r="E338" s="65"/>
      <c r="H338" s="56"/>
      <c r="I338" s="56"/>
    </row>
    <row r="339" spans="1:9" s="68" customFormat="1" x14ac:dyDescent="0.2">
      <c r="A339" s="65"/>
      <c r="B339" s="66"/>
      <c r="C339" s="67"/>
      <c r="D339" s="56"/>
      <c r="E339" s="65"/>
      <c r="H339" s="56"/>
      <c r="I339" s="56"/>
    </row>
    <row r="340" spans="1:9" s="68" customFormat="1" x14ac:dyDescent="0.2">
      <c r="A340" s="65"/>
      <c r="B340" s="66"/>
      <c r="C340" s="67"/>
      <c r="D340" s="56"/>
      <c r="E340" s="65"/>
      <c r="H340" s="56"/>
      <c r="I340" s="56"/>
    </row>
    <row r="341" spans="1:9" s="68" customFormat="1" x14ac:dyDescent="0.2">
      <c r="A341" s="65"/>
      <c r="B341" s="66"/>
      <c r="C341" s="67"/>
      <c r="D341" s="56"/>
      <c r="E341" s="65"/>
      <c r="H341" s="56"/>
      <c r="I341" s="56"/>
    </row>
    <row r="342" spans="1:9" s="68" customFormat="1" x14ac:dyDescent="0.2">
      <c r="A342" s="65"/>
      <c r="B342" s="66"/>
      <c r="C342" s="67"/>
      <c r="D342" s="56"/>
      <c r="E342" s="65"/>
      <c r="H342" s="56"/>
      <c r="I342" s="56"/>
    </row>
    <row r="343" spans="1:9" s="68" customFormat="1" x14ac:dyDescent="0.2">
      <c r="A343" s="65"/>
      <c r="B343" s="66"/>
      <c r="C343" s="67"/>
      <c r="D343" s="56"/>
      <c r="E343" s="65"/>
      <c r="H343" s="56"/>
      <c r="I343" s="56"/>
    </row>
    <row r="344" spans="1:9" s="68" customFormat="1" x14ac:dyDescent="0.2">
      <c r="A344" s="65"/>
      <c r="B344" s="66"/>
      <c r="C344" s="67"/>
      <c r="D344" s="56"/>
      <c r="E344" s="65"/>
      <c r="H344" s="56"/>
      <c r="I344" s="56"/>
    </row>
    <row r="345" spans="1:9" s="68" customFormat="1" x14ac:dyDescent="0.2">
      <c r="A345" s="65"/>
      <c r="B345" s="66"/>
      <c r="C345" s="67"/>
      <c r="D345" s="56"/>
      <c r="E345" s="65"/>
      <c r="H345" s="56"/>
      <c r="I345" s="56"/>
    </row>
    <row r="346" spans="1:9" s="68" customFormat="1" x14ac:dyDescent="0.2">
      <c r="A346" s="65"/>
      <c r="B346" s="66"/>
      <c r="C346" s="67"/>
      <c r="D346" s="56"/>
      <c r="E346" s="65"/>
      <c r="H346" s="56"/>
      <c r="I346" s="56"/>
    </row>
    <row r="347" spans="1:9" s="68" customFormat="1" x14ac:dyDescent="0.2">
      <c r="A347" s="65"/>
      <c r="B347" s="66"/>
      <c r="C347" s="67"/>
      <c r="D347" s="56"/>
      <c r="E347" s="65"/>
      <c r="H347" s="56"/>
      <c r="I347" s="56"/>
    </row>
    <row r="348" spans="1:9" s="68" customFormat="1" x14ac:dyDescent="0.2">
      <c r="A348" s="65"/>
      <c r="B348" s="66"/>
      <c r="C348" s="67"/>
      <c r="D348" s="56"/>
      <c r="E348" s="65"/>
      <c r="H348" s="56"/>
      <c r="I348" s="56"/>
    </row>
    <row r="349" spans="1:9" s="68" customFormat="1" x14ac:dyDescent="0.2">
      <c r="A349" s="65"/>
      <c r="B349" s="66"/>
      <c r="C349" s="67"/>
      <c r="D349" s="56"/>
      <c r="E349" s="65"/>
      <c r="H349" s="56"/>
      <c r="I349" s="56"/>
    </row>
    <row r="350" spans="1:9" s="68" customFormat="1" x14ac:dyDescent="0.2">
      <c r="A350" s="65"/>
      <c r="B350" s="66"/>
      <c r="C350" s="67"/>
      <c r="D350" s="56"/>
      <c r="E350" s="65"/>
      <c r="H350" s="56"/>
      <c r="I350" s="56"/>
    </row>
    <row r="351" spans="1:9" s="68" customFormat="1" x14ac:dyDescent="0.2">
      <c r="A351" s="65"/>
      <c r="B351" s="66"/>
      <c r="C351" s="67"/>
      <c r="D351" s="56"/>
      <c r="E351" s="65"/>
      <c r="H351" s="56"/>
      <c r="I351" s="56"/>
    </row>
    <row r="352" spans="1:9" s="68" customFormat="1" x14ac:dyDescent="0.2">
      <c r="A352" s="65"/>
      <c r="B352" s="66"/>
      <c r="C352" s="67"/>
      <c r="D352" s="56"/>
      <c r="E352" s="65"/>
      <c r="H352" s="56"/>
      <c r="I352" s="56"/>
    </row>
    <row r="353" spans="1:9" s="68" customFormat="1" x14ac:dyDescent="0.2">
      <c r="A353" s="65"/>
      <c r="B353" s="66"/>
      <c r="C353" s="67"/>
      <c r="D353" s="56"/>
      <c r="E353" s="65"/>
      <c r="H353" s="56"/>
      <c r="I353" s="56"/>
    </row>
    <row r="354" spans="1:9" s="68" customFormat="1" x14ac:dyDescent="0.2">
      <c r="A354" s="65"/>
      <c r="B354" s="66"/>
      <c r="C354" s="67"/>
      <c r="D354" s="56"/>
      <c r="E354" s="65"/>
      <c r="H354" s="56"/>
      <c r="I354" s="56"/>
    </row>
    <row r="355" spans="1:9" s="68" customFormat="1" x14ac:dyDescent="0.2">
      <c r="A355" s="65"/>
      <c r="B355" s="66"/>
      <c r="C355" s="67"/>
      <c r="D355" s="56"/>
      <c r="E355" s="65"/>
      <c r="H355" s="56"/>
      <c r="I355" s="56"/>
    </row>
    <row r="356" spans="1:9" s="68" customFormat="1" x14ac:dyDescent="0.2">
      <c r="A356" s="65"/>
      <c r="B356" s="66"/>
      <c r="C356" s="67"/>
      <c r="D356" s="56"/>
      <c r="E356" s="65"/>
      <c r="H356" s="56"/>
      <c r="I356" s="56"/>
    </row>
    <row r="357" spans="1:9" s="68" customFormat="1" x14ac:dyDescent="0.2">
      <c r="A357" s="65"/>
      <c r="B357" s="66"/>
      <c r="C357" s="67"/>
      <c r="D357" s="56"/>
      <c r="E357" s="65"/>
      <c r="H357" s="56"/>
      <c r="I357" s="56"/>
    </row>
    <row r="358" spans="1:9" s="68" customFormat="1" x14ac:dyDescent="0.2">
      <c r="A358" s="65"/>
      <c r="B358" s="66"/>
      <c r="C358" s="67"/>
      <c r="D358" s="56"/>
      <c r="E358" s="65"/>
      <c r="H358" s="56"/>
      <c r="I358" s="56"/>
    </row>
    <row r="359" spans="1:9" s="68" customFormat="1" x14ac:dyDescent="0.2">
      <c r="A359" s="65"/>
      <c r="B359" s="66"/>
      <c r="C359" s="67"/>
      <c r="D359" s="56"/>
      <c r="E359" s="65"/>
      <c r="H359" s="56"/>
      <c r="I359" s="56"/>
    </row>
    <row r="360" spans="1:9" s="68" customFormat="1" x14ac:dyDescent="0.2">
      <c r="A360" s="65"/>
      <c r="B360" s="66"/>
      <c r="C360" s="67"/>
      <c r="D360" s="56"/>
      <c r="E360" s="65"/>
      <c r="H360" s="56"/>
      <c r="I360" s="56"/>
    </row>
    <row r="361" spans="1:9" s="68" customFormat="1" x14ac:dyDescent="0.2">
      <c r="A361" s="65"/>
      <c r="B361" s="66"/>
      <c r="C361" s="67"/>
      <c r="D361" s="56"/>
      <c r="E361" s="65"/>
      <c r="H361" s="56"/>
      <c r="I361" s="56"/>
    </row>
    <row r="362" spans="1:9" s="68" customFormat="1" x14ac:dyDescent="0.2">
      <c r="A362" s="65"/>
      <c r="B362" s="66"/>
      <c r="C362" s="67"/>
      <c r="D362" s="56"/>
      <c r="E362" s="65"/>
      <c r="H362" s="56"/>
      <c r="I362" s="56"/>
    </row>
    <row r="363" spans="1:9" s="68" customFormat="1" x14ac:dyDescent="0.2">
      <c r="A363" s="65"/>
      <c r="B363" s="66"/>
      <c r="C363" s="67"/>
      <c r="D363" s="56"/>
      <c r="E363" s="65"/>
      <c r="H363" s="56"/>
      <c r="I363" s="56"/>
    </row>
    <row r="364" spans="1:9" s="68" customFormat="1" x14ac:dyDescent="0.2">
      <c r="A364" s="65"/>
      <c r="B364" s="66"/>
      <c r="C364" s="67"/>
      <c r="D364" s="56"/>
      <c r="E364" s="65"/>
      <c r="H364" s="56"/>
      <c r="I364" s="56"/>
    </row>
    <row r="365" spans="1:9" s="68" customFormat="1" x14ac:dyDescent="0.2">
      <c r="A365" s="65"/>
      <c r="B365" s="66"/>
      <c r="C365" s="67"/>
      <c r="D365" s="56"/>
      <c r="E365" s="65"/>
      <c r="H365" s="56"/>
      <c r="I365" s="56"/>
    </row>
    <row r="366" spans="1:9" s="68" customFormat="1" x14ac:dyDescent="0.2">
      <c r="A366" s="65"/>
      <c r="B366" s="66"/>
      <c r="C366" s="67"/>
      <c r="D366" s="56"/>
      <c r="E366" s="65"/>
      <c r="H366" s="56"/>
      <c r="I366" s="56"/>
    </row>
    <row r="367" spans="1:9" s="68" customFormat="1" x14ac:dyDescent="0.2">
      <c r="A367" s="65"/>
      <c r="B367" s="66"/>
      <c r="C367" s="67"/>
      <c r="D367" s="56"/>
      <c r="E367" s="65"/>
      <c r="H367" s="56"/>
      <c r="I367" s="56"/>
    </row>
    <row r="368" spans="1:9" s="68" customFormat="1" x14ac:dyDescent="0.2">
      <c r="A368" s="65"/>
      <c r="B368" s="66"/>
      <c r="C368" s="67"/>
      <c r="D368" s="56"/>
      <c r="E368" s="65"/>
      <c r="H368" s="56"/>
      <c r="I368" s="56"/>
    </row>
    <row r="369" spans="1:9" s="68" customFormat="1" x14ac:dyDescent="0.2">
      <c r="A369" s="65"/>
      <c r="B369" s="66"/>
      <c r="C369" s="67"/>
      <c r="D369" s="56"/>
      <c r="E369" s="65"/>
      <c r="H369" s="56"/>
      <c r="I369" s="56"/>
    </row>
    <row r="370" spans="1:9" s="68" customFormat="1" x14ac:dyDescent="0.2">
      <c r="A370" s="65"/>
      <c r="B370" s="66"/>
      <c r="C370" s="67"/>
      <c r="D370" s="56"/>
      <c r="E370" s="65"/>
      <c r="H370" s="56"/>
      <c r="I370" s="56"/>
    </row>
    <row r="371" spans="1:9" s="68" customFormat="1" x14ac:dyDescent="0.2">
      <c r="A371" s="65"/>
      <c r="B371" s="66"/>
      <c r="C371" s="67"/>
      <c r="D371" s="56"/>
      <c r="E371" s="65"/>
      <c r="H371" s="56"/>
      <c r="I371" s="56"/>
    </row>
    <row r="372" spans="1:9" s="68" customFormat="1" x14ac:dyDescent="0.2">
      <c r="A372" s="65"/>
      <c r="B372" s="66"/>
      <c r="C372" s="67"/>
      <c r="D372" s="56"/>
      <c r="E372" s="65"/>
      <c r="H372" s="56"/>
      <c r="I372" s="56"/>
    </row>
    <row r="373" spans="1:9" s="68" customFormat="1" x14ac:dyDescent="0.2">
      <c r="A373" s="65"/>
      <c r="B373" s="66"/>
      <c r="C373" s="67"/>
      <c r="D373" s="56"/>
      <c r="E373" s="65"/>
      <c r="H373" s="56"/>
      <c r="I373" s="56"/>
    </row>
    <row r="374" spans="1:9" s="68" customFormat="1" x14ac:dyDescent="0.2">
      <c r="A374" s="65"/>
      <c r="B374" s="66"/>
      <c r="C374" s="67"/>
      <c r="D374" s="56"/>
      <c r="E374" s="65"/>
      <c r="H374" s="56"/>
      <c r="I374" s="56"/>
    </row>
    <row r="375" spans="1:9" s="68" customFormat="1" x14ac:dyDescent="0.2">
      <c r="A375" s="65"/>
      <c r="B375" s="66"/>
      <c r="C375" s="67"/>
      <c r="D375" s="56"/>
      <c r="E375" s="65"/>
      <c r="H375" s="56"/>
      <c r="I375" s="56"/>
    </row>
    <row r="376" spans="1:9" s="68" customFormat="1" x14ac:dyDescent="0.2">
      <c r="A376" s="65"/>
      <c r="B376" s="66"/>
      <c r="C376" s="67"/>
      <c r="D376" s="56"/>
      <c r="E376" s="65"/>
      <c r="H376" s="56"/>
      <c r="I376" s="56"/>
    </row>
    <row r="377" spans="1:9" s="68" customFormat="1" x14ac:dyDescent="0.2">
      <c r="A377" s="65"/>
      <c r="B377" s="66"/>
      <c r="C377" s="67"/>
      <c r="D377" s="56"/>
      <c r="E377" s="65"/>
      <c r="H377" s="56"/>
      <c r="I377" s="56"/>
    </row>
    <row r="378" spans="1:9" s="68" customFormat="1" x14ac:dyDescent="0.2">
      <c r="A378" s="65"/>
      <c r="B378" s="66"/>
      <c r="C378" s="67"/>
      <c r="D378" s="56"/>
      <c r="E378" s="65"/>
      <c r="H378" s="56"/>
      <c r="I378" s="56"/>
    </row>
    <row r="379" spans="1:9" s="68" customFormat="1" x14ac:dyDescent="0.2">
      <c r="A379" s="65"/>
      <c r="B379" s="66"/>
      <c r="C379" s="67"/>
      <c r="D379" s="56"/>
      <c r="E379" s="65"/>
      <c r="H379" s="56"/>
      <c r="I379" s="56"/>
    </row>
    <row r="380" spans="1:9" s="68" customFormat="1" x14ac:dyDescent="0.2">
      <c r="A380" s="65"/>
      <c r="B380" s="66"/>
      <c r="C380" s="67"/>
      <c r="D380" s="56"/>
      <c r="E380" s="65"/>
      <c r="H380" s="56"/>
      <c r="I380" s="56"/>
    </row>
    <row r="381" spans="1:9" s="68" customFormat="1" x14ac:dyDescent="0.2">
      <c r="A381" s="65"/>
      <c r="B381" s="66"/>
      <c r="C381" s="67"/>
      <c r="D381" s="56"/>
      <c r="E381" s="65"/>
      <c r="H381" s="56"/>
      <c r="I381" s="56"/>
    </row>
    <row r="382" spans="1:9" s="68" customFormat="1" x14ac:dyDescent="0.2">
      <c r="A382" s="65"/>
      <c r="B382" s="66"/>
      <c r="C382" s="67"/>
      <c r="D382" s="56"/>
      <c r="E382" s="65"/>
      <c r="H382" s="56"/>
      <c r="I382" s="56"/>
    </row>
    <row r="383" spans="1:9" s="68" customFormat="1" x14ac:dyDescent="0.2">
      <c r="A383" s="65"/>
      <c r="B383" s="66"/>
      <c r="C383" s="67"/>
      <c r="D383" s="56"/>
      <c r="E383" s="65"/>
      <c r="H383" s="56"/>
      <c r="I383" s="56"/>
    </row>
    <row r="384" spans="1:9" s="68" customFormat="1" x14ac:dyDescent="0.2">
      <c r="A384" s="65"/>
      <c r="B384" s="66"/>
      <c r="C384" s="67"/>
      <c r="D384" s="56"/>
      <c r="E384" s="65"/>
      <c r="H384" s="56"/>
      <c r="I384" s="56"/>
    </row>
    <row r="385" spans="1:9" s="68" customFormat="1" x14ac:dyDescent="0.2">
      <c r="A385" s="65"/>
      <c r="B385" s="66"/>
      <c r="C385" s="67"/>
      <c r="D385" s="56"/>
      <c r="E385" s="65"/>
      <c r="H385" s="56"/>
      <c r="I385" s="56"/>
    </row>
    <row r="386" spans="1:9" s="68" customFormat="1" x14ac:dyDescent="0.2">
      <c r="A386" s="65"/>
      <c r="B386" s="66"/>
      <c r="C386" s="67"/>
      <c r="D386" s="56"/>
      <c r="E386" s="65"/>
      <c r="H386" s="56"/>
      <c r="I386" s="56"/>
    </row>
    <row r="387" spans="1:9" s="68" customFormat="1" x14ac:dyDescent="0.2">
      <c r="A387" s="65"/>
      <c r="B387" s="66"/>
      <c r="C387" s="67"/>
      <c r="D387" s="56"/>
      <c r="E387" s="65"/>
      <c r="H387" s="56"/>
      <c r="I387" s="56"/>
    </row>
    <row r="388" spans="1:9" s="68" customFormat="1" x14ac:dyDescent="0.2">
      <c r="A388" s="65"/>
      <c r="B388" s="66"/>
      <c r="C388" s="67"/>
      <c r="D388" s="56"/>
      <c r="E388" s="65"/>
      <c r="H388" s="56"/>
      <c r="I388" s="56"/>
    </row>
    <row r="389" spans="1:9" s="68" customFormat="1" x14ac:dyDescent="0.2">
      <c r="A389" s="65"/>
      <c r="B389" s="66"/>
      <c r="C389" s="67"/>
      <c r="D389" s="56"/>
      <c r="E389" s="65"/>
      <c r="H389" s="56"/>
      <c r="I389" s="56"/>
    </row>
    <row r="390" spans="1:9" s="68" customFormat="1" x14ac:dyDescent="0.2">
      <c r="A390" s="65"/>
      <c r="B390" s="66"/>
      <c r="C390" s="67"/>
      <c r="D390" s="56"/>
      <c r="E390" s="65"/>
      <c r="H390" s="56"/>
      <c r="I390" s="56"/>
    </row>
    <row r="391" spans="1:9" s="68" customFormat="1" x14ac:dyDescent="0.2">
      <c r="A391" s="65"/>
      <c r="B391" s="66"/>
      <c r="C391" s="67"/>
      <c r="D391" s="56"/>
      <c r="E391" s="65"/>
      <c r="H391" s="56"/>
      <c r="I391" s="56"/>
    </row>
    <row r="392" spans="1:9" s="68" customFormat="1" x14ac:dyDescent="0.2">
      <c r="A392" s="65"/>
      <c r="B392" s="66"/>
      <c r="C392" s="67"/>
      <c r="D392" s="56"/>
      <c r="E392" s="65"/>
      <c r="H392" s="56"/>
      <c r="I392" s="56"/>
    </row>
    <row r="393" spans="1:9" s="68" customFormat="1" x14ac:dyDescent="0.2">
      <c r="A393" s="65"/>
      <c r="B393" s="66"/>
      <c r="C393" s="67"/>
      <c r="D393" s="56"/>
      <c r="E393" s="65"/>
      <c r="H393" s="56"/>
      <c r="I393" s="56"/>
    </row>
    <row r="394" spans="1:9" s="68" customFormat="1" x14ac:dyDescent="0.2">
      <c r="A394" s="65"/>
      <c r="B394" s="66"/>
      <c r="C394" s="67"/>
      <c r="D394" s="56"/>
      <c r="E394" s="65"/>
      <c r="H394" s="56"/>
      <c r="I394" s="56"/>
    </row>
    <row r="395" spans="1:9" s="68" customFormat="1" x14ac:dyDescent="0.2">
      <c r="A395" s="65"/>
      <c r="B395" s="66"/>
      <c r="C395" s="67"/>
      <c r="D395" s="56"/>
      <c r="E395" s="65"/>
      <c r="H395" s="56"/>
      <c r="I395" s="56"/>
    </row>
    <row r="396" spans="1:9" s="68" customFormat="1" x14ac:dyDescent="0.2">
      <c r="A396" s="65"/>
      <c r="B396" s="66"/>
      <c r="C396" s="67"/>
      <c r="D396" s="56"/>
      <c r="E396" s="65"/>
      <c r="H396" s="56"/>
      <c r="I396" s="56"/>
    </row>
    <row r="397" spans="1:9" s="68" customFormat="1" x14ac:dyDescent="0.2">
      <c r="A397" s="65"/>
      <c r="B397" s="66"/>
      <c r="C397" s="67"/>
      <c r="D397" s="56"/>
      <c r="E397" s="65"/>
      <c r="H397" s="56"/>
      <c r="I397" s="56"/>
    </row>
    <row r="398" spans="1:9" s="68" customFormat="1" x14ac:dyDescent="0.2">
      <c r="A398" s="65"/>
      <c r="B398" s="66"/>
      <c r="C398" s="67"/>
      <c r="D398" s="56"/>
      <c r="E398" s="65"/>
      <c r="H398" s="56"/>
      <c r="I398" s="56"/>
    </row>
    <row r="399" spans="1:9" s="68" customFormat="1" x14ac:dyDescent="0.2">
      <c r="A399" s="65"/>
      <c r="B399" s="66"/>
      <c r="C399" s="67"/>
      <c r="D399" s="56"/>
      <c r="E399" s="65"/>
      <c r="H399" s="56"/>
      <c r="I399" s="56"/>
    </row>
    <row r="400" spans="1:9" s="68" customFormat="1" x14ac:dyDescent="0.2">
      <c r="A400" s="65"/>
      <c r="B400" s="66"/>
      <c r="C400" s="67"/>
      <c r="D400" s="56"/>
      <c r="E400" s="65"/>
      <c r="H400" s="56"/>
      <c r="I400" s="56"/>
    </row>
    <row r="401" spans="1:9" s="68" customFormat="1" x14ac:dyDescent="0.2">
      <c r="A401" s="65"/>
      <c r="B401" s="66"/>
      <c r="C401" s="67"/>
      <c r="D401" s="56"/>
      <c r="E401" s="65"/>
      <c r="H401" s="56"/>
      <c r="I401" s="56"/>
    </row>
    <row r="402" spans="1:9" s="68" customFormat="1" x14ac:dyDescent="0.2">
      <c r="A402" s="65"/>
      <c r="B402" s="66"/>
      <c r="C402" s="67"/>
      <c r="D402" s="56"/>
      <c r="E402" s="65"/>
      <c r="H402" s="56"/>
      <c r="I402" s="56"/>
    </row>
    <row r="403" spans="1:9" s="68" customFormat="1" x14ac:dyDescent="0.2">
      <c r="A403" s="65"/>
      <c r="B403" s="66"/>
      <c r="C403" s="67"/>
      <c r="D403" s="56"/>
      <c r="E403" s="65"/>
      <c r="H403" s="56"/>
      <c r="I403" s="56"/>
    </row>
    <row r="404" spans="1:9" s="68" customFormat="1" x14ac:dyDescent="0.2">
      <c r="A404" s="65"/>
      <c r="B404" s="66"/>
      <c r="C404" s="67"/>
      <c r="D404" s="56"/>
      <c r="E404" s="65"/>
      <c r="H404" s="56"/>
      <c r="I404" s="56"/>
    </row>
    <row r="405" spans="1:9" s="68" customFormat="1" x14ac:dyDescent="0.2">
      <c r="A405" s="65"/>
      <c r="B405" s="66"/>
      <c r="C405" s="67"/>
      <c r="D405" s="56"/>
      <c r="E405" s="65"/>
      <c r="H405" s="56"/>
      <c r="I405" s="56"/>
    </row>
    <row r="406" spans="1:9" s="68" customFormat="1" x14ac:dyDescent="0.2">
      <c r="A406" s="65"/>
      <c r="B406" s="66"/>
      <c r="C406" s="67"/>
      <c r="D406" s="56"/>
      <c r="E406" s="65"/>
      <c r="H406" s="56"/>
      <c r="I406" s="56"/>
    </row>
    <row r="407" spans="1:9" s="68" customFormat="1" x14ac:dyDescent="0.2">
      <c r="A407" s="65"/>
      <c r="B407" s="66"/>
      <c r="C407" s="67"/>
      <c r="D407" s="56"/>
      <c r="E407" s="65"/>
      <c r="H407" s="56"/>
      <c r="I407" s="56"/>
    </row>
    <row r="408" spans="1:9" s="68" customFormat="1" x14ac:dyDescent="0.2">
      <c r="A408" s="65"/>
      <c r="B408" s="66"/>
      <c r="C408" s="67"/>
      <c r="D408" s="56"/>
      <c r="E408" s="65"/>
      <c r="H408" s="56"/>
      <c r="I408" s="56"/>
    </row>
    <row r="409" spans="1:9" s="68" customFormat="1" x14ac:dyDescent="0.2">
      <c r="A409" s="65"/>
      <c r="B409" s="66"/>
      <c r="C409" s="67"/>
      <c r="D409" s="56"/>
      <c r="E409" s="65"/>
      <c r="H409" s="56"/>
      <c r="I409" s="56"/>
    </row>
    <row r="410" spans="1:9" s="68" customFormat="1" x14ac:dyDescent="0.2">
      <c r="A410" s="65"/>
      <c r="B410" s="66"/>
      <c r="C410" s="67"/>
      <c r="D410" s="56"/>
      <c r="E410" s="65"/>
      <c r="H410" s="56"/>
      <c r="I410" s="56"/>
    </row>
    <row r="411" spans="1:9" s="68" customFormat="1" x14ac:dyDescent="0.2">
      <c r="A411" s="65"/>
      <c r="B411" s="66"/>
      <c r="C411" s="67"/>
      <c r="D411" s="56"/>
      <c r="E411" s="65"/>
      <c r="H411" s="56"/>
      <c r="I411" s="56"/>
    </row>
    <row r="412" spans="1:9" s="68" customFormat="1" x14ac:dyDescent="0.2">
      <c r="A412" s="65"/>
      <c r="B412" s="66"/>
      <c r="C412" s="67"/>
      <c r="D412" s="56"/>
      <c r="E412" s="65"/>
      <c r="H412" s="56"/>
      <c r="I412" s="56"/>
    </row>
    <row r="413" spans="1:9" s="68" customFormat="1" x14ac:dyDescent="0.2">
      <c r="A413" s="65"/>
      <c r="B413" s="66"/>
      <c r="C413" s="67"/>
      <c r="D413" s="56"/>
      <c r="E413" s="65"/>
      <c r="H413" s="56"/>
      <c r="I413" s="56"/>
    </row>
    <row r="414" spans="1:9" s="68" customFormat="1" x14ac:dyDescent="0.2">
      <c r="A414" s="65"/>
      <c r="B414" s="66"/>
      <c r="C414" s="67"/>
      <c r="D414" s="56"/>
      <c r="E414" s="65"/>
      <c r="H414" s="56"/>
      <c r="I414" s="56"/>
    </row>
    <row r="415" spans="1:9" s="68" customFormat="1" x14ac:dyDescent="0.2">
      <c r="A415" s="65"/>
      <c r="B415" s="66"/>
      <c r="C415" s="67"/>
      <c r="D415" s="56"/>
      <c r="E415" s="65"/>
      <c r="H415" s="56"/>
      <c r="I415" s="56"/>
    </row>
    <row r="416" spans="1:9" s="68" customFormat="1" x14ac:dyDescent="0.2">
      <c r="A416" s="65"/>
      <c r="B416" s="66"/>
      <c r="C416" s="67"/>
      <c r="D416" s="56"/>
      <c r="E416" s="65"/>
      <c r="H416" s="56"/>
      <c r="I416" s="56"/>
    </row>
    <row r="417" spans="1:9" s="68" customFormat="1" x14ac:dyDescent="0.2">
      <c r="A417" s="65"/>
      <c r="B417" s="66"/>
      <c r="C417" s="67"/>
      <c r="D417" s="56"/>
      <c r="E417" s="65"/>
      <c r="H417" s="56"/>
      <c r="I417" s="56"/>
    </row>
    <row r="418" spans="1:9" s="68" customFormat="1" x14ac:dyDescent="0.2">
      <c r="A418" s="65"/>
      <c r="B418" s="66"/>
      <c r="C418" s="67"/>
      <c r="D418" s="56"/>
      <c r="E418" s="65"/>
      <c r="H418" s="56"/>
      <c r="I418" s="56"/>
    </row>
    <row r="419" spans="1:9" s="68" customFormat="1" x14ac:dyDescent="0.2">
      <c r="A419" s="65"/>
      <c r="B419" s="66"/>
      <c r="C419" s="67"/>
      <c r="D419" s="56"/>
      <c r="E419" s="65"/>
      <c r="H419" s="56"/>
      <c r="I419" s="56"/>
    </row>
    <row r="420" spans="1:9" s="68" customFormat="1" x14ac:dyDescent="0.2">
      <c r="A420" s="65"/>
      <c r="B420" s="66"/>
      <c r="C420" s="67"/>
      <c r="D420" s="56"/>
      <c r="E420" s="65"/>
      <c r="H420" s="56"/>
      <c r="I420" s="56"/>
    </row>
    <row r="421" spans="1:9" s="68" customFormat="1" x14ac:dyDescent="0.2">
      <c r="A421" s="65"/>
      <c r="B421" s="66"/>
      <c r="C421" s="67"/>
      <c r="D421" s="56"/>
      <c r="E421" s="65"/>
      <c r="H421" s="56"/>
      <c r="I421" s="56"/>
    </row>
    <row r="422" spans="1:9" s="68" customFormat="1" x14ac:dyDescent="0.2">
      <c r="A422" s="65"/>
      <c r="B422" s="66"/>
      <c r="C422" s="67"/>
      <c r="D422" s="56"/>
      <c r="E422" s="65"/>
      <c r="H422" s="56"/>
      <c r="I422" s="56"/>
    </row>
    <row r="423" spans="1:9" s="68" customFormat="1" x14ac:dyDescent="0.2">
      <c r="A423" s="65"/>
      <c r="B423" s="66"/>
      <c r="C423" s="67"/>
      <c r="D423" s="56"/>
      <c r="E423" s="65"/>
      <c r="H423" s="56"/>
      <c r="I423" s="56"/>
    </row>
    <row r="424" spans="1:9" s="68" customFormat="1" x14ac:dyDescent="0.2">
      <c r="A424" s="65"/>
      <c r="B424" s="66"/>
      <c r="C424" s="67"/>
      <c r="D424" s="56"/>
      <c r="E424" s="65"/>
      <c r="H424" s="56"/>
      <c r="I424" s="56"/>
    </row>
    <row r="425" spans="1:9" s="68" customFormat="1" x14ac:dyDescent="0.2">
      <c r="A425" s="65"/>
      <c r="B425" s="66"/>
      <c r="C425" s="67"/>
      <c r="D425" s="56"/>
      <c r="E425" s="65"/>
      <c r="H425" s="56"/>
      <c r="I425" s="56"/>
    </row>
    <row r="426" spans="1:9" s="68" customFormat="1" x14ac:dyDescent="0.2">
      <c r="A426" s="65"/>
      <c r="B426" s="66"/>
      <c r="C426" s="67"/>
      <c r="D426" s="56"/>
      <c r="E426" s="65"/>
      <c r="H426" s="56"/>
      <c r="I426" s="56"/>
    </row>
    <row r="427" spans="1:9" s="68" customFormat="1" x14ac:dyDescent="0.2">
      <c r="A427" s="65"/>
      <c r="B427" s="66"/>
      <c r="C427" s="67"/>
      <c r="D427" s="56"/>
      <c r="E427" s="65"/>
      <c r="H427" s="56"/>
      <c r="I427" s="56"/>
    </row>
    <row r="428" spans="1:9" s="68" customFormat="1" x14ac:dyDescent="0.2">
      <c r="A428" s="65"/>
      <c r="B428" s="66"/>
      <c r="C428" s="67"/>
      <c r="D428" s="56"/>
      <c r="E428" s="65"/>
      <c r="H428" s="56"/>
      <c r="I428" s="56"/>
    </row>
    <row r="429" spans="1:9" s="68" customFormat="1" x14ac:dyDescent="0.2">
      <c r="A429" s="65"/>
      <c r="B429" s="66"/>
      <c r="C429" s="67"/>
      <c r="D429" s="56"/>
      <c r="E429" s="65"/>
      <c r="H429" s="56"/>
      <c r="I429" s="56"/>
    </row>
    <row r="430" spans="1:9" s="68" customFormat="1" x14ac:dyDescent="0.2">
      <c r="A430" s="65"/>
      <c r="B430" s="66"/>
      <c r="C430" s="67"/>
      <c r="D430" s="56"/>
      <c r="E430" s="65"/>
      <c r="H430" s="56"/>
      <c r="I430" s="56"/>
    </row>
    <row r="431" spans="1:9" s="68" customFormat="1" x14ac:dyDescent="0.2">
      <c r="A431" s="65"/>
      <c r="B431" s="66"/>
      <c r="C431" s="67"/>
      <c r="D431" s="56"/>
      <c r="E431" s="65"/>
      <c r="H431" s="56"/>
      <c r="I431" s="56"/>
    </row>
    <row r="432" spans="1:9" s="68" customFormat="1" x14ac:dyDescent="0.2">
      <c r="A432" s="65"/>
      <c r="B432" s="66"/>
      <c r="C432" s="67"/>
      <c r="D432" s="56"/>
      <c r="E432" s="65"/>
      <c r="H432" s="56"/>
      <c r="I432" s="56"/>
    </row>
    <row r="433" spans="1:9" s="68" customFormat="1" x14ac:dyDescent="0.2">
      <c r="A433" s="65"/>
      <c r="B433" s="66"/>
      <c r="C433" s="67"/>
      <c r="D433" s="56"/>
      <c r="E433" s="65"/>
      <c r="H433" s="56"/>
      <c r="I433" s="56"/>
    </row>
    <row r="434" spans="1:9" s="68" customFormat="1" x14ac:dyDescent="0.2">
      <c r="A434" s="65"/>
      <c r="B434" s="66"/>
      <c r="C434" s="67"/>
      <c r="D434" s="56"/>
      <c r="E434" s="65"/>
      <c r="H434" s="56"/>
      <c r="I434" s="56"/>
    </row>
    <row r="435" spans="1:9" s="68" customFormat="1" x14ac:dyDescent="0.2">
      <c r="A435" s="65"/>
      <c r="B435" s="66"/>
      <c r="C435" s="67"/>
      <c r="D435" s="56"/>
      <c r="E435" s="65"/>
      <c r="H435" s="56"/>
      <c r="I435" s="56"/>
    </row>
    <row r="436" spans="1:9" s="68" customFormat="1" x14ac:dyDescent="0.2">
      <c r="A436" s="65"/>
      <c r="B436" s="66"/>
      <c r="C436" s="67"/>
      <c r="D436" s="56"/>
      <c r="E436" s="65"/>
      <c r="H436" s="56"/>
      <c r="I436" s="56"/>
    </row>
    <row r="437" spans="1:9" s="68" customFormat="1" x14ac:dyDescent="0.2">
      <c r="A437" s="65"/>
      <c r="B437" s="66"/>
      <c r="C437" s="67"/>
      <c r="D437" s="56"/>
      <c r="E437" s="65"/>
      <c r="H437" s="56"/>
      <c r="I437" s="56"/>
    </row>
    <row r="438" spans="1:9" s="68" customFormat="1" x14ac:dyDescent="0.2">
      <c r="A438" s="65"/>
      <c r="B438" s="66"/>
      <c r="C438" s="67"/>
      <c r="D438" s="56"/>
      <c r="E438" s="65"/>
      <c r="H438" s="56"/>
      <c r="I438" s="56"/>
    </row>
    <row r="439" spans="1:9" s="68" customFormat="1" x14ac:dyDescent="0.2">
      <c r="A439" s="65"/>
      <c r="B439" s="66"/>
      <c r="C439" s="67"/>
      <c r="D439" s="56"/>
      <c r="E439" s="65"/>
      <c r="H439" s="56"/>
      <c r="I439" s="56"/>
    </row>
    <row r="440" spans="1:9" s="68" customFormat="1" x14ac:dyDescent="0.2">
      <c r="A440" s="65"/>
      <c r="B440" s="66"/>
      <c r="C440" s="67"/>
      <c r="D440" s="56"/>
      <c r="E440" s="65"/>
      <c r="H440" s="56"/>
      <c r="I440" s="56"/>
    </row>
    <row r="441" spans="1:9" s="68" customFormat="1" x14ac:dyDescent="0.2">
      <c r="A441" s="65"/>
      <c r="B441" s="66"/>
      <c r="C441" s="67"/>
      <c r="D441" s="56"/>
      <c r="E441" s="65"/>
      <c r="H441" s="56"/>
      <c r="I441" s="56"/>
    </row>
    <row r="442" spans="1:9" s="68" customFormat="1" x14ac:dyDescent="0.2">
      <c r="A442" s="65"/>
      <c r="B442" s="66"/>
      <c r="C442" s="67"/>
      <c r="D442" s="56"/>
      <c r="E442" s="65"/>
      <c r="H442" s="56"/>
      <c r="I442" s="56"/>
    </row>
    <row r="443" spans="1:9" s="68" customFormat="1" x14ac:dyDescent="0.2">
      <c r="A443" s="65"/>
      <c r="B443" s="66"/>
      <c r="C443" s="67"/>
      <c r="D443" s="56"/>
      <c r="E443" s="65"/>
      <c r="H443" s="56"/>
      <c r="I443" s="56"/>
    </row>
    <row r="444" spans="1:9" s="68" customFormat="1" x14ac:dyDescent="0.2">
      <c r="A444" s="65"/>
      <c r="B444" s="66"/>
      <c r="C444" s="67"/>
      <c r="D444" s="56"/>
      <c r="E444" s="65"/>
      <c r="H444" s="56"/>
      <c r="I444" s="56"/>
    </row>
    <row r="445" spans="1:9" s="68" customFormat="1" x14ac:dyDescent="0.2">
      <c r="A445" s="65"/>
      <c r="B445" s="66"/>
      <c r="C445" s="67"/>
      <c r="D445" s="56"/>
      <c r="E445" s="65"/>
      <c r="H445" s="56"/>
      <c r="I445" s="56"/>
    </row>
    <row r="446" spans="1:9" s="68" customFormat="1" x14ac:dyDescent="0.2">
      <c r="A446" s="65"/>
      <c r="B446" s="66"/>
      <c r="C446" s="67"/>
      <c r="D446" s="56"/>
      <c r="E446" s="65"/>
      <c r="H446" s="56"/>
      <c r="I446" s="56"/>
    </row>
    <row r="447" spans="1:9" s="68" customFormat="1" x14ac:dyDescent="0.2">
      <c r="A447" s="65"/>
      <c r="B447" s="66"/>
      <c r="C447" s="67"/>
      <c r="D447" s="56"/>
      <c r="E447" s="65"/>
      <c r="H447" s="56"/>
      <c r="I447" s="56"/>
    </row>
    <row r="448" spans="1:9" s="68" customFormat="1" x14ac:dyDescent="0.2">
      <c r="A448" s="65"/>
      <c r="B448" s="66"/>
      <c r="C448" s="67"/>
      <c r="D448" s="56"/>
      <c r="E448" s="65"/>
      <c r="H448" s="56"/>
      <c r="I448" s="56"/>
    </row>
    <row r="449" spans="1:9" s="68" customFormat="1" x14ac:dyDescent="0.2">
      <c r="A449" s="65"/>
      <c r="B449" s="66"/>
      <c r="C449" s="67"/>
      <c r="D449" s="56"/>
      <c r="E449" s="65"/>
      <c r="H449" s="56"/>
      <c r="I449" s="56"/>
    </row>
    <row r="450" spans="1:9" s="68" customFormat="1" x14ac:dyDescent="0.2">
      <c r="A450" s="65"/>
      <c r="B450" s="66"/>
      <c r="C450" s="67"/>
      <c r="D450" s="56"/>
      <c r="E450" s="65"/>
      <c r="H450" s="56"/>
      <c r="I450" s="56"/>
    </row>
    <row r="451" spans="1:9" s="68" customFormat="1" x14ac:dyDescent="0.2">
      <c r="A451" s="65"/>
      <c r="B451" s="66"/>
      <c r="C451" s="67"/>
      <c r="D451" s="56"/>
      <c r="E451" s="65"/>
      <c r="H451" s="56"/>
      <c r="I451" s="56"/>
    </row>
    <row r="452" spans="1:9" s="68" customFormat="1" x14ac:dyDescent="0.2">
      <c r="A452" s="65"/>
      <c r="B452" s="66"/>
      <c r="C452" s="67"/>
      <c r="D452" s="56"/>
      <c r="E452" s="65"/>
      <c r="H452" s="56"/>
      <c r="I452" s="56"/>
    </row>
    <row r="453" spans="1:9" s="68" customFormat="1" x14ac:dyDescent="0.2">
      <c r="A453" s="65"/>
      <c r="B453" s="66"/>
      <c r="C453" s="67"/>
      <c r="D453" s="56"/>
      <c r="E453" s="65"/>
      <c r="H453" s="56"/>
      <c r="I453" s="56"/>
    </row>
    <row r="454" spans="1:9" s="68" customFormat="1" x14ac:dyDescent="0.2">
      <c r="A454" s="65"/>
      <c r="B454" s="66"/>
      <c r="C454" s="67"/>
      <c r="D454" s="56"/>
      <c r="E454" s="65"/>
      <c r="H454" s="56"/>
      <c r="I454" s="56"/>
    </row>
    <row r="455" spans="1:9" s="68" customFormat="1" x14ac:dyDescent="0.2">
      <c r="A455" s="65"/>
      <c r="B455" s="66"/>
      <c r="C455" s="67"/>
      <c r="D455" s="56"/>
      <c r="E455" s="65"/>
      <c r="H455" s="56"/>
      <c r="I455" s="56"/>
    </row>
    <row r="456" spans="1:9" s="68" customFormat="1" x14ac:dyDescent="0.2">
      <c r="A456" s="65"/>
      <c r="B456" s="66"/>
      <c r="C456" s="67"/>
      <c r="D456" s="56"/>
      <c r="E456" s="65"/>
      <c r="H456" s="56"/>
      <c r="I456" s="56"/>
    </row>
    <row r="457" spans="1:9" s="68" customFormat="1" x14ac:dyDescent="0.2">
      <c r="A457" s="65"/>
      <c r="B457" s="66"/>
      <c r="C457" s="67"/>
      <c r="D457" s="56"/>
      <c r="E457" s="65"/>
      <c r="H457" s="56"/>
      <c r="I457" s="56"/>
    </row>
    <row r="458" spans="1:9" s="68" customFormat="1" x14ac:dyDescent="0.2">
      <c r="A458" s="65"/>
      <c r="B458" s="66"/>
      <c r="C458" s="67"/>
      <c r="D458" s="56"/>
      <c r="E458" s="65"/>
      <c r="H458" s="56"/>
      <c r="I458" s="56"/>
    </row>
    <row r="459" spans="1:9" s="68" customFormat="1" x14ac:dyDescent="0.2">
      <c r="A459" s="65"/>
      <c r="B459" s="66"/>
      <c r="C459" s="67"/>
      <c r="D459" s="56"/>
      <c r="E459" s="65"/>
      <c r="H459" s="56"/>
      <c r="I459" s="56"/>
    </row>
    <row r="460" spans="1:9" s="68" customFormat="1" x14ac:dyDescent="0.2">
      <c r="A460" s="65"/>
      <c r="B460" s="66"/>
      <c r="C460" s="67"/>
      <c r="D460" s="56"/>
      <c r="E460" s="65"/>
      <c r="H460" s="56"/>
      <c r="I460" s="56"/>
    </row>
    <row r="461" spans="1:9" s="68" customFormat="1" x14ac:dyDescent="0.2">
      <c r="A461" s="65"/>
      <c r="B461" s="66"/>
      <c r="C461" s="67"/>
      <c r="D461" s="56"/>
      <c r="E461" s="65"/>
      <c r="H461" s="56"/>
      <c r="I461" s="56"/>
    </row>
    <row r="462" spans="1:9" s="68" customFormat="1" x14ac:dyDescent="0.2">
      <c r="A462" s="65"/>
      <c r="B462" s="66"/>
      <c r="C462" s="67"/>
      <c r="D462" s="56"/>
      <c r="E462" s="65"/>
      <c r="H462" s="56"/>
      <c r="I462" s="56"/>
    </row>
    <row r="463" spans="1:9" s="68" customFormat="1" x14ac:dyDescent="0.2">
      <c r="A463" s="65"/>
      <c r="B463" s="66"/>
      <c r="C463" s="67"/>
      <c r="D463" s="56"/>
      <c r="E463" s="65"/>
      <c r="H463" s="56"/>
      <c r="I463" s="56"/>
    </row>
    <row r="464" spans="1:9" s="68" customFormat="1" x14ac:dyDescent="0.2">
      <c r="A464" s="65"/>
      <c r="B464" s="66"/>
      <c r="C464" s="67"/>
      <c r="D464" s="56"/>
      <c r="E464" s="65"/>
      <c r="H464" s="56"/>
      <c r="I464" s="56"/>
    </row>
    <row r="465" spans="1:9" s="68" customFormat="1" x14ac:dyDescent="0.2">
      <c r="A465" s="65"/>
      <c r="B465" s="66"/>
      <c r="C465" s="67"/>
      <c r="D465" s="56"/>
      <c r="E465" s="65"/>
      <c r="H465" s="56"/>
      <c r="I465" s="56"/>
    </row>
    <row r="466" spans="1:9" s="68" customFormat="1" x14ac:dyDescent="0.2">
      <c r="A466" s="65"/>
      <c r="B466" s="66"/>
      <c r="C466" s="67"/>
      <c r="D466" s="56"/>
      <c r="E466" s="65"/>
      <c r="H466" s="56"/>
      <c r="I466" s="56"/>
    </row>
    <row r="467" spans="1:9" s="68" customFormat="1" x14ac:dyDescent="0.2">
      <c r="A467" s="65"/>
      <c r="B467" s="66"/>
      <c r="C467" s="67"/>
      <c r="D467" s="56"/>
      <c r="E467" s="65"/>
      <c r="H467" s="56"/>
      <c r="I467" s="56"/>
    </row>
    <row r="468" spans="1:9" s="68" customFormat="1" x14ac:dyDescent="0.2">
      <c r="A468" s="65"/>
      <c r="B468" s="66"/>
      <c r="C468" s="67"/>
      <c r="D468" s="56"/>
      <c r="E468" s="65"/>
      <c r="H468" s="56"/>
      <c r="I468" s="56"/>
    </row>
    <row r="469" spans="1:9" s="68" customFormat="1" x14ac:dyDescent="0.2">
      <c r="A469" s="65"/>
      <c r="B469" s="66"/>
      <c r="C469" s="67"/>
      <c r="D469" s="56"/>
      <c r="E469" s="65"/>
      <c r="H469" s="56"/>
      <c r="I469" s="56"/>
    </row>
    <row r="470" spans="1:9" s="68" customFormat="1" x14ac:dyDescent="0.2">
      <c r="A470" s="65"/>
      <c r="B470" s="66"/>
      <c r="C470" s="67"/>
      <c r="D470" s="56"/>
      <c r="E470" s="65"/>
      <c r="H470" s="56"/>
      <c r="I470" s="56"/>
    </row>
    <row r="471" spans="1:9" s="68" customFormat="1" x14ac:dyDescent="0.2">
      <c r="A471" s="65"/>
      <c r="B471" s="66"/>
      <c r="C471" s="67"/>
      <c r="D471" s="56"/>
      <c r="E471" s="65"/>
      <c r="H471" s="56"/>
      <c r="I471" s="56"/>
    </row>
    <row r="472" spans="1:9" s="68" customFormat="1" x14ac:dyDescent="0.2">
      <c r="A472" s="65"/>
      <c r="B472" s="66"/>
      <c r="C472" s="67"/>
      <c r="D472" s="56"/>
      <c r="E472" s="65"/>
      <c r="H472" s="56"/>
      <c r="I472" s="56"/>
    </row>
    <row r="473" spans="1:9" s="68" customFormat="1" x14ac:dyDescent="0.2">
      <c r="A473" s="65"/>
      <c r="B473" s="66"/>
      <c r="C473" s="67"/>
      <c r="D473" s="56"/>
      <c r="E473" s="65"/>
      <c r="H473" s="56"/>
      <c r="I473" s="56"/>
    </row>
    <row r="474" spans="1:9" s="68" customFormat="1" x14ac:dyDescent="0.2">
      <c r="A474" s="65"/>
      <c r="B474" s="66"/>
      <c r="C474" s="67"/>
      <c r="D474" s="56"/>
      <c r="E474" s="65"/>
      <c r="H474" s="56"/>
      <c r="I474" s="56"/>
    </row>
    <row r="475" spans="1:9" s="68" customFormat="1" x14ac:dyDescent="0.2">
      <c r="A475" s="65"/>
      <c r="B475" s="66"/>
      <c r="C475" s="67"/>
      <c r="D475" s="56"/>
      <c r="E475" s="65"/>
      <c r="H475" s="56"/>
      <c r="I475" s="56"/>
    </row>
    <row r="476" spans="1:9" s="68" customFormat="1" x14ac:dyDescent="0.2">
      <c r="A476" s="65"/>
      <c r="B476" s="66"/>
      <c r="C476" s="67"/>
      <c r="D476" s="56"/>
      <c r="E476" s="65"/>
      <c r="H476" s="56"/>
      <c r="I476" s="56"/>
    </row>
    <row r="477" spans="1:9" s="68" customFormat="1" x14ac:dyDescent="0.2">
      <c r="A477" s="65"/>
      <c r="B477" s="66"/>
      <c r="C477" s="67"/>
      <c r="D477" s="56"/>
      <c r="E477" s="65"/>
      <c r="H477" s="56"/>
      <c r="I477" s="56"/>
    </row>
    <row r="478" spans="1:9" s="68" customFormat="1" x14ac:dyDescent="0.2">
      <c r="A478" s="65"/>
      <c r="B478" s="66"/>
      <c r="C478" s="67"/>
      <c r="D478" s="56"/>
      <c r="E478" s="65"/>
      <c r="H478" s="56"/>
      <c r="I478" s="56"/>
    </row>
    <row r="479" spans="1:9" s="68" customFormat="1" x14ac:dyDescent="0.2">
      <c r="A479" s="65"/>
      <c r="B479" s="66"/>
      <c r="C479" s="67"/>
      <c r="D479" s="56"/>
      <c r="E479" s="65"/>
      <c r="H479" s="56"/>
      <c r="I479" s="56"/>
    </row>
    <row r="480" spans="1:9" s="68" customFormat="1" x14ac:dyDescent="0.2">
      <c r="A480" s="65"/>
      <c r="B480" s="66"/>
      <c r="C480" s="67"/>
      <c r="D480" s="56"/>
      <c r="E480" s="65"/>
      <c r="H480" s="56"/>
      <c r="I480" s="56"/>
    </row>
    <row r="481" spans="1:9" s="68" customFormat="1" x14ac:dyDescent="0.2">
      <c r="A481" s="65"/>
      <c r="B481" s="66"/>
      <c r="C481" s="67"/>
      <c r="D481" s="56"/>
      <c r="E481" s="65"/>
      <c r="H481" s="56"/>
      <c r="I481" s="56"/>
    </row>
    <row r="482" spans="1:9" s="68" customFormat="1" x14ac:dyDescent="0.2">
      <c r="A482" s="65"/>
      <c r="B482" s="66"/>
      <c r="C482" s="67"/>
      <c r="D482" s="56"/>
      <c r="E482" s="65"/>
      <c r="H482" s="56"/>
      <c r="I482" s="56"/>
    </row>
    <row r="483" spans="1:9" s="68" customFormat="1" x14ac:dyDescent="0.2">
      <c r="A483" s="65"/>
      <c r="B483" s="66"/>
      <c r="C483" s="67"/>
      <c r="D483" s="56"/>
      <c r="E483" s="65"/>
      <c r="H483" s="56"/>
      <c r="I483" s="56"/>
    </row>
    <row r="484" spans="1:9" s="68" customFormat="1" x14ac:dyDescent="0.2">
      <c r="A484" s="65"/>
      <c r="B484" s="66"/>
      <c r="C484" s="67"/>
      <c r="D484" s="56"/>
      <c r="E484" s="65"/>
      <c r="H484" s="56"/>
      <c r="I484" s="56"/>
    </row>
    <row r="485" spans="1:9" s="68" customFormat="1" x14ac:dyDescent="0.2">
      <c r="A485" s="65"/>
      <c r="B485" s="66"/>
      <c r="C485" s="67"/>
      <c r="D485" s="56"/>
      <c r="E485" s="65"/>
      <c r="H485" s="56"/>
      <c r="I485" s="56"/>
    </row>
    <row r="486" spans="1:9" s="68" customFormat="1" x14ac:dyDescent="0.2">
      <c r="A486" s="65"/>
      <c r="B486" s="66"/>
      <c r="C486" s="67"/>
      <c r="D486" s="56"/>
      <c r="E486" s="65"/>
      <c r="H486" s="56"/>
      <c r="I486" s="56"/>
    </row>
    <row r="487" spans="1:9" s="68" customFormat="1" x14ac:dyDescent="0.2">
      <c r="A487" s="65"/>
      <c r="B487" s="66"/>
      <c r="C487" s="67"/>
      <c r="D487" s="56"/>
      <c r="E487" s="65"/>
      <c r="H487" s="56"/>
      <c r="I487" s="56"/>
    </row>
    <row r="488" spans="1:9" s="68" customFormat="1" x14ac:dyDescent="0.2">
      <c r="A488" s="65"/>
      <c r="B488" s="66"/>
      <c r="C488" s="67"/>
      <c r="D488" s="56"/>
      <c r="E488" s="65"/>
      <c r="H488" s="56"/>
      <c r="I488" s="56"/>
    </row>
    <row r="489" spans="1:9" s="68" customFormat="1" x14ac:dyDescent="0.2">
      <c r="A489" s="65"/>
      <c r="B489" s="66"/>
      <c r="C489" s="67"/>
      <c r="D489" s="56"/>
      <c r="E489" s="65"/>
      <c r="H489" s="56"/>
      <c r="I489" s="56"/>
    </row>
    <row r="490" spans="1:9" s="68" customFormat="1" x14ac:dyDescent="0.2">
      <c r="A490" s="65"/>
      <c r="B490" s="66"/>
      <c r="C490" s="67"/>
      <c r="D490" s="56"/>
      <c r="E490" s="65"/>
      <c r="H490" s="56"/>
      <c r="I490" s="56"/>
    </row>
    <row r="491" spans="1:9" s="68" customFormat="1" x14ac:dyDescent="0.2">
      <c r="A491" s="65"/>
      <c r="B491" s="66"/>
      <c r="C491" s="67"/>
      <c r="D491" s="56"/>
      <c r="E491" s="65"/>
      <c r="H491" s="56"/>
      <c r="I491" s="56"/>
    </row>
    <row r="492" spans="1:9" s="68" customFormat="1" x14ac:dyDescent="0.2">
      <c r="A492" s="65"/>
      <c r="B492" s="66"/>
      <c r="C492" s="67"/>
      <c r="D492" s="56"/>
      <c r="E492" s="65"/>
      <c r="H492" s="56"/>
      <c r="I492" s="56"/>
    </row>
    <row r="493" spans="1:9" s="68" customFormat="1" x14ac:dyDescent="0.2">
      <c r="A493" s="65"/>
      <c r="B493" s="66"/>
      <c r="C493" s="67"/>
      <c r="D493" s="56"/>
      <c r="E493" s="65"/>
      <c r="H493" s="56"/>
      <c r="I493" s="56"/>
    </row>
    <row r="494" spans="1:9" s="68" customFormat="1" x14ac:dyDescent="0.2">
      <c r="A494" s="65"/>
      <c r="B494" s="66"/>
      <c r="C494" s="67"/>
      <c r="D494" s="56"/>
      <c r="E494" s="65"/>
      <c r="H494" s="56"/>
      <c r="I494" s="56"/>
    </row>
    <row r="495" spans="1:9" s="68" customFormat="1" x14ac:dyDescent="0.2">
      <c r="A495" s="65"/>
      <c r="B495" s="66"/>
      <c r="C495" s="67"/>
      <c r="D495" s="56"/>
      <c r="E495" s="65"/>
      <c r="H495" s="56"/>
      <c r="I495" s="56"/>
    </row>
    <row r="496" spans="1:9" s="68" customFormat="1" x14ac:dyDescent="0.2">
      <c r="A496" s="65"/>
      <c r="B496" s="66"/>
      <c r="C496" s="67"/>
      <c r="D496" s="56"/>
      <c r="E496" s="65"/>
      <c r="H496" s="56"/>
      <c r="I496" s="56"/>
    </row>
    <row r="497" spans="1:9" s="68" customFormat="1" x14ac:dyDescent="0.2">
      <c r="A497" s="65"/>
      <c r="B497" s="66"/>
      <c r="C497" s="67"/>
      <c r="D497" s="56"/>
      <c r="E497" s="65"/>
      <c r="H497" s="56"/>
      <c r="I497" s="56"/>
    </row>
    <row r="498" spans="1:9" s="68" customFormat="1" x14ac:dyDescent="0.2">
      <c r="A498" s="65"/>
      <c r="B498" s="66"/>
      <c r="C498" s="67"/>
      <c r="D498" s="56"/>
      <c r="E498" s="65"/>
      <c r="H498" s="56"/>
      <c r="I498" s="56"/>
    </row>
    <row r="499" spans="1:9" s="68" customFormat="1" x14ac:dyDescent="0.2">
      <c r="A499" s="65"/>
      <c r="B499" s="66"/>
      <c r="C499" s="67"/>
      <c r="D499" s="56"/>
      <c r="E499" s="65"/>
      <c r="H499" s="56"/>
      <c r="I499" s="56"/>
    </row>
    <row r="500" spans="1:9" s="68" customFormat="1" x14ac:dyDescent="0.2">
      <c r="A500" s="65"/>
      <c r="B500" s="66"/>
      <c r="C500" s="67"/>
      <c r="D500" s="56"/>
      <c r="E500" s="65"/>
      <c r="H500" s="56"/>
      <c r="I500" s="56"/>
    </row>
    <row r="501" spans="1:9" s="68" customFormat="1" x14ac:dyDescent="0.2">
      <c r="A501" s="65"/>
      <c r="B501" s="66"/>
      <c r="C501" s="67"/>
      <c r="D501" s="56"/>
      <c r="E501" s="65"/>
      <c r="H501" s="56"/>
      <c r="I501" s="56"/>
    </row>
    <row r="502" spans="1:9" s="68" customFormat="1" x14ac:dyDescent="0.2">
      <c r="A502" s="65"/>
      <c r="B502" s="66"/>
      <c r="C502" s="67"/>
      <c r="D502" s="56"/>
      <c r="E502" s="65"/>
      <c r="H502" s="56"/>
      <c r="I502" s="56"/>
    </row>
    <row r="503" spans="1:9" s="68" customFormat="1" x14ac:dyDescent="0.2">
      <c r="A503" s="65"/>
      <c r="B503" s="66"/>
      <c r="C503" s="67"/>
      <c r="D503" s="56"/>
      <c r="E503" s="65"/>
      <c r="H503" s="56"/>
      <c r="I503" s="56"/>
    </row>
    <row r="504" spans="1:9" s="68" customFormat="1" x14ac:dyDescent="0.2">
      <c r="A504" s="65"/>
      <c r="B504" s="66"/>
      <c r="C504" s="67"/>
      <c r="D504" s="56"/>
      <c r="E504" s="65"/>
      <c r="H504" s="56"/>
      <c r="I504" s="56"/>
    </row>
    <row r="505" spans="1:9" s="68" customFormat="1" x14ac:dyDescent="0.2">
      <c r="A505" s="65"/>
      <c r="B505" s="66"/>
      <c r="C505" s="67"/>
      <c r="D505" s="56"/>
      <c r="E505" s="65"/>
      <c r="H505" s="56"/>
      <c r="I505" s="56"/>
    </row>
    <row r="506" spans="1:9" s="68" customFormat="1" x14ac:dyDescent="0.2">
      <c r="A506" s="65"/>
      <c r="B506" s="66"/>
      <c r="C506" s="67"/>
      <c r="D506" s="56"/>
      <c r="E506" s="65"/>
      <c r="H506" s="56"/>
      <c r="I506" s="56"/>
    </row>
    <row r="507" spans="1:9" s="68" customFormat="1" x14ac:dyDescent="0.2">
      <c r="A507" s="65"/>
      <c r="B507" s="66"/>
      <c r="C507" s="67"/>
      <c r="D507" s="56"/>
      <c r="E507" s="65"/>
      <c r="H507" s="56"/>
      <c r="I507" s="56"/>
    </row>
    <row r="508" spans="1:9" s="68" customFormat="1" x14ac:dyDescent="0.2">
      <c r="A508" s="65"/>
      <c r="B508" s="66"/>
      <c r="C508" s="67"/>
      <c r="D508" s="56"/>
      <c r="E508" s="65"/>
      <c r="H508" s="56"/>
      <c r="I508" s="56"/>
    </row>
    <row r="509" spans="1:9" s="68" customFormat="1" x14ac:dyDescent="0.2">
      <c r="A509" s="65"/>
      <c r="B509" s="66"/>
      <c r="C509" s="67"/>
      <c r="D509" s="56"/>
      <c r="E509" s="65"/>
      <c r="H509" s="56"/>
      <c r="I509" s="56"/>
    </row>
    <row r="510" spans="1:9" s="68" customFormat="1" x14ac:dyDescent="0.2">
      <c r="A510" s="65"/>
      <c r="B510" s="66"/>
      <c r="C510" s="67"/>
      <c r="D510" s="56"/>
      <c r="E510" s="65"/>
      <c r="H510" s="56"/>
      <c r="I510" s="56"/>
    </row>
    <row r="511" spans="1:9" s="68" customFormat="1" x14ac:dyDescent="0.2">
      <c r="A511" s="65"/>
      <c r="B511" s="66"/>
      <c r="C511" s="67"/>
      <c r="D511" s="56"/>
      <c r="E511" s="65"/>
      <c r="H511" s="56"/>
      <c r="I511" s="56"/>
    </row>
    <row r="512" spans="1:9" s="68" customFormat="1" x14ac:dyDescent="0.2">
      <c r="A512" s="65"/>
      <c r="B512" s="66"/>
      <c r="C512" s="67"/>
      <c r="D512" s="56"/>
      <c r="E512" s="65"/>
      <c r="H512" s="56"/>
      <c r="I512" s="56"/>
    </row>
    <row r="513" spans="1:9" s="68" customFormat="1" x14ac:dyDescent="0.2">
      <c r="A513" s="65"/>
      <c r="B513" s="66"/>
      <c r="C513" s="67"/>
      <c r="D513" s="56"/>
      <c r="E513" s="65"/>
      <c r="H513" s="56"/>
      <c r="I513" s="56"/>
    </row>
    <row r="514" spans="1:9" s="68" customFormat="1" x14ac:dyDescent="0.2">
      <c r="A514" s="65"/>
      <c r="B514" s="66"/>
      <c r="C514" s="67"/>
      <c r="D514" s="56"/>
      <c r="E514" s="65"/>
      <c r="H514" s="56"/>
      <c r="I514" s="56"/>
    </row>
    <row r="515" spans="1:9" s="68" customFormat="1" x14ac:dyDescent="0.2">
      <c r="A515" s="65"/>
      <c r="B515" s="66"/>
      <c r="C515" s="67"/>
      <c r="D515" s="56"/>
      <c r="E515" s="65"/>
      <c r="H515" s="56"/>
      <c r="I515" s="56"/>
    </row>
    <row r="516" spans="1:9" s="68" customFormat="1" x14ac:dyDescent="0.2">
      <c r="A516" s="65"/>
      <c r="B516" s="66"/>
      <c r="C516" s="67"/>
      <c r="D516" s="56"/>
      <c r="E516" s="65"/>
      <c r="H516" s="56"/>
      <c r="I516" s="56"/>
    </row>
    <row r="517" spans="1:9" s="68" customFormat="1" x14ac:dyDescent="0.2">
      <c r="A517" s="65"/>
      <c r="B517" s="66"/>
      <c r="C517" s="67"/>
      <c r="D517" s="56"/>
      <c r="E517" s="65"/>
      <c r="H517" s="56"/>
      <c r="I517" s="56"/>
    </row>
    <row r="518" spans="1:9" s="68" customFormat="1" x14ac:dyDescent="0.2">
      <c r="A518" s="65"/>
      <c r="B518" s="66"/>
      <c r="C518" s="67"/>
      <c r="D518" s="56"/>
      <c r="E518" s="65"/>
      <c r="H518" s="56"/>
      <c r="I518" s="56"/>
    </row>
    <row r="519" spans="1:9" s="68" customFormat="1" x14ac:dyDescent="0.2">
      <c r="A519" s="65"/>
      <c r="B519" s="66"/>
      <c r="C519" s="67"/>
      <c r="D519" s="56"/>
      <c r="E519" s="65"/>
      <c r="H519" s="56"/>
      <c r="I519" s="56"/>
    </row>
    <row r="520" spans="1:9" s="68" customFormat="1" x14ac:dyDescent="0.2">
      <c r="A520" s="65"/>
      <c r="B520" s="66"/>
      <c r="C520" s="67"/>
      <c r="D520" s="56"/>
      <c r="E520" s="65"/>
      <c r="H520" s="56"/>
      <c r="I520" s="56"/>
    </row>
    <row r="521" spans="1:9" s="68" customFormat="1" x14ac:dyDescent="0.2">
      <c r="A521" s="65"/>
      <c r="B521" s="66"/>
      <c r="C521" s="67"/>
      <c r="D521" s="56"/>
      <c r="E521" s="65"/>
      <c r="H521" s="56"/>
      <c r="I521" s="56"/>
    </row>
    <row r="522" spans="1:9" s="68" customFormat="1" x14ac:dyDescent="0.2">
      <c r="A522" s="65"/>
      <c r="B522" s="66"/>
      <c r="C522" s="67"/>
      <c r="D522" s="56"/>
      <c r="E522" s="65"/>
      <c r="H522" s="56"/>
      <c r="I522" s="56"/>
    </row>
    <row r="523" spans="1:9" s="68" customFormat="1" x14ac:dyDescent="0.2">
      <c r="A523" s="65"/>
      <c r="B523" s="66"/>
      <c r="C523" s="67"/>
      <c r="D523" s="56"/>
      <c r="E523" s="65"/>
      <c r="H523" s="56"/>
      <c r="I523" s="56"/>
    </row>
    <row r="524" spans="1:9" s="68" customFormat="1" x14ac:dyDescent="0.2">
      <c r="A524" s="65"/>
      <c r="B524" s="66"/>
      <c r="C524" s="67"/>
      <c r="D524" s="56"/>
      <c r="E524" s="65"/>
      <c r="H524" s="56"/>
      <c r="I524" s="56"/>
    </row>
    <row r="525" spans="1:9" s="68" customFormat="1" x14ac:dyDescent="0.2">
      <c r="A525" s="65"/>
      <c r="B525" s="66"/>
      <c r="C525" s="67"/>
      <c r="D525" s="56"/>
      <c r="E525" s="65"/>
      <c r="H525" s="56"/>
      <c r="I525" s="56"/>
    </row>
    <row r="526" spans="1:9" s="68" customFormat="1" x14ac:dyDescent="0.2">
      <c r="A526" s="65"/>
      <c r="B526" s="66"/>
      <c r="C526" s="67"/>
      <c r="D526" s="56"/>
      <c r="E526" s="65"/>
      <c r="H526" s="56"/>
      <c r="I526" s="56"/>
    </row>
    <row r="527" spans="1:9" s="68" customFormat="1" x14ac:dyDescent="0.2">
      <c r="A527" s="65"/>
      <c r="B527" s="66"/>
      <c r="C527" s="67"/>
      <c r="D527" s="56"/>
      <c r="E527" s="65"/>
      <c r="H527" s="56"/>
      <c r="I527" s="56"/>
    </row>
    <row r="528" spans="1:9" s="68" customFormat="1" x14ac:dyDescent="0.2">
      <c r="A528" s="65"/>
      <c r="B528" s="66"/>
      <c r="C528" s="67"/>
      <c r="D528" s="56"/>
      <c r="E528" s="65"/>
      <c r="H528" s="56"/>
      <c r="I528" s="56"/>
    </row>
    <row r="529" spans="1:9" s="68" customFormat="1" x14ac:dyDescent="0.2">
      <c r="A529" s="65"/>
      <c r="B529" s="66"/>
      <c r="C529" s="67"/>
      <c r="D529" s="56"/>
      <c r="E529" s="65"/>
      <c r="H529" s="56"/>
      <c r="I529" s="56"/>
    </row>
    <row r="530" spans="1:9" s="68" customFormat="1" x14ac:dyDescent="0.2">
      <c r="A530" s="65"/>
      <c r="B530" s="66"/>
      <c r="C530" s="67"/>
      <c r="D530" s="56"/>
      <c r="E530" s="65"/>
      <c r="H530" s="56"/>
      <c r="I530" s="56"/>
    </row>
    <row r="531" spans="1:9" s="68" customFormat="1" x14ac:dyDescent="0.2">
      <c r="A531" s="65"/>
      <c r="B531" s="66"/>
      <c r="C531" s="67"/>
      <c r="D531" s="56"/>
      <c r="E531" s="65"/>
      <c r="H531" s="56"/>
      <c r="I531" s="56"/>
    </row>
    <row r="532" spans="1:9" s="68" customFormat="1" x14ac:dyDescent="0.2">
      <c r="A532" s="65"/>
      <c r="B532" s="66"/>
      <c r="C532" s="67"/>
      <c r="D532" s="56"/>
      <c r="E532" s="65"/>
      <c r="H532" s="56"/>
      <c r="I532" s="56"/>
    </row>
    <row r="533" spans="1:9" s="68" customFormat="1" x14ac:dyDescent="0.2">
      <c r="A533" s="65"/>
      <c r="B533" s="66"/>
      <c r="C533" s="67"/>
      <c r="D533" s="56"/>
      <c r="E533" s="65"/>
      <c r="H533" s="56"/>
      <c r="I533" s="56"/>
    </row>
    <row r="534" spans="1:9" s="68" customFormat="1" x14ac:dyDescent="0.2">
      <c r="A534" s="65"/>
      <c r="B534" s="66"/>
      <c r="C534" s="67"/>
      <c r="D534" s="56"/>
      <c r="E534" s="65"/>
      <c r="H534" s="56"/>
      <c r="I534" s="56"/>
    </row>
    <row r="535" spans="1:9" s="68" customFormat="1" x14ac:dyDescent="0.2">
      <c r="A535" s="65"/>
      <c r="B535" s="66"/>
      <c r="C535" s="67"/>
      <c r="D535" s="56"/>
      <c r="E535" s="65"/>
      <c r="H535" s="56"/>
      <c r="I535" s="56"/>
    </row>
    <row r="536" spans="1:9" s="68" customFormat="1" x14ac:dyDescent="0.2">
      <c r="A536" s="65"/>
      <c r="B536" s="66"/>
      <c r="C536" s="67"/>
      <c r="D536" s="56"/>
      <c r="E536" s="65"/>
      <c r="H536" s="56"/>
      <c r="I536" s="56"/>
    </row>
    <row r="537" spans="1:9" s="68" customFormat="1" x14ac:dyDescent="0.2">
      <c r="A537" s="65"/>
      <c r="B537" s="66"/>
      <c r="C537" s="67"/>
      <c r="D537" s="56"/>
      <c r="E537" s="65"/>
      <c r="H537" s="56"/>
      <c r="I537" s="56"/>
    </row>
    <row r="538" spans="1:9" s="68" customFormat="1" x14ac:dyDescent="0.2">
      <c r="A538" s="65"/>
      <c r="B538" s="66"/>
      <c r="C538" s="67"/>
      <c r="D538" s="56"/>
      <c r="E538" s="65"/>
      <c r="H538" s="56"/>
      <c r="I538" s="56"/>
    </row>
    <row r="539" spans="1:9" s="68" customFormat="1" x14ac:dyDescent="0.2">
      <c r="A539" s="65"/>
      <c r="B539" s="66"/>
      <c r="C539" s="67"/>
      <c r="D539" s="56"/>
      <c r="E539" s="65"/>
      <c r="H539" s="56"/>
      <c r="I539" s="56"/>
    </row>
    <row r="540" spans="1:9" s="68" customFormat="1" x14ac:dyDescent="0.2">
      <c r="A540" s="65"/>
      <c r="B540" s="66"/>
      <c r="C540" s="67"/>
      <c r="D540" s="56"/>
      <c r="E540" s="65"/>
      <c r="H540" s="56"/>
      <c r="I540" s="56"/>
    </row>
    <row r="541" spans="1:9" s="68" customFormat="1" x14ac:dyDescent="0.2">
      <c r="A541" s="65"/>
      <c r="B541" s="66"/>
      <c r="C541" s="67"/>
      <c r="D541" s="56"/>
      <c r="E541" s="65"/>
      <c r="H541" s="56"/>
      <c r="I541" s="56"/>
    </row>
    <row r="542" spans="1:9" s="68" customFormat="1" x14ac:dyDescent="0.2">
      <c r="A542" s="65"/>
      <c r="B542" s="66"/>
      <c r="C542" s="67"/>
      <c r="D542" s="56"/>
      <c r="E542" s="65"/>
      <c r="H542" s="56"/>
      <c r="I542" s="56"/>
    </row>
    <row r="543" spans="1:9" s="68" customFormat="1" x14ac:dyDescent="0.2">
      <c r="A543" s="65"/>
      <c r="B543" s="66"/>
      <c r="C543" s="67"/>
      <c r="D543" s="56"/>
      <c r="E543" s="65"/>
      <c r="H543" s="56"/>
      <c r="I543" s="56"/>
    </row>
    <row r="544" spans="1:9" s="68" customFormat="1" x14ac:dyDescent="0.2">
      <c r="A544" s="65"/>
      <c r="B544" s="66"/>
      <c r="C544" s="67"/>
      <c r="D544" s="56"/>
      <c r="E544" s="65"/>
      <c r="H544" s="56"/>
      <c r="I544" s="56"/>
    </row>
    <row r="545" spans="1:9" s="68" customFormat="1" x14ac:dyDescent="0.2">
      <c r="A545" s="65"/>
      <c r="B545" s="66"/>
      <c r="C545" s="67"/>
      <c r="D545" s="56"/>
      <c r="E545" s="65"/>
      <c r="H545" s="56"/>
      <c r="I545" s="56"/>
    </row>
    <row r="546" spans="1:9" s="68" customFormat="1" x14ac:dyDescent="0.2">
      <c r="A546" s="65"/>
      <c r="B546" s="66"/>
      <c r="C546" s="67"/>
      <c r="D546" s="56"/>
      <c r="E546" s="65"/>
      <c r="H546" s="56"/>
      <c r="I546" s="56"/>
    </row>
    <row r="547" spans="1:9" s="68" customFormat="1" x14ac:dyDescent="0.2">
      <c r="A547" s="65"/>
      <c r="B547" s="66"/>
      <c r="C547" s="67"/>
      <c r="D547" s="56"/>
      <c r="E547" s="65"/>
      <c r="H547" s="56"/>
      <c r="I547" s="56"/>
    </row>
    <row r="548" spans="1:9" s="68" customFormat="1" x14ac:dyDescent="0.2">
      <c r="A548" s="65"/>
      <c r="B548" s="66"/>
      <c r="C548" s="67"/>
      <c r="D548" s="56"/>
      <c r="E548" s="65"/>
      <c r="H548" s="56"/>
      <c r="I548" s="56"/>
    </row>
    <row r="549" spans="1:9" s="68" customFormat="1" x14ac:dyDescent="0.2">
      <c r="A549" s="65"/>
      <c r="B549" s="66"/>
      <c r="C549" s="67"/>
      <c r="D549" s="56"/>
      <c r="E549" s="65"/>
      <c r="H549" s="56"/>
      <c r="I549" s="56"/>
    </row>
    <row r="550" spans="1:9" s="68" customFormat="1" x14ac:dyDescent="0.2">
      <c r="A550" s="65"/>
      <c r="B550" s="66"/>
      <c r="C550" s="67"/>
      <c r="D550" s="56"/>
      <c r="E550" s="65"/>
      <c r="H550" s="56"/>
      <c r="I550" s="56"/>
    </row>
    <row r="551" spans="1:9" s="68" customFormat="1" x14ac:dyDescent="0.2">
      <c r="A551" s="65"/>
      <c r="B551" s="66"/>
      <c r="C551" s="67"/>
      <c r="D551" s="56"/>
      <c r="E551" s="65"/>
      <c r="H551" s="56"/>
      <c r="I551" s="56"/>
    </row>
    <row r="552" spans="1:9" s="68" customFormat="1" x14ac:dyDescent="0.2">
      <c r="A552" s="65"/>
      <c r="B552" s="66"/>
      <c r="C552" s="67"/>
      <c r="D552" s="56"/>
      <c r="E552" s="65"/>
      <c r="H552" s="56"/>
      <c r="I552" s="56"/>
    </row>
    <row r="553" spans="1:9" s="68" customFormat="1" x14ac:dyDescent="0.2">
      <c r="A553" s="65"/>
      <c r="B553" s="66"/>
      <c r="C553" s="67"/>
      <c r="D553" s="56"/>
      <c r="E553" s="65"/>
      <c r="H553" s="56"/>
      <c r="I553" s="56"/>
    </row>
    <row r="554" spans="1:9" s="68" customFormat="1" x14ac:dyDescent="0.2">
      <c r="A554" s="65"/>
      <c r="B554" s="66"/>
      <c r="C554" s="67"/>
      <c r="D554" s="56"/>
      <c r="E554" s="65"/>
      <c r="H554" s="56"/>
      <c r="I554" s="56"/>
    </row>
    <row r="555" spans="1:9" s="68" customFormat="1" x14ac:dyDescent="0.2">
      <c r="A555" s="65"/>
      <c r="B555" s="66"/>
      <c r="C555" s="67"/>
      <c r="D555" s="56"/>
      <c r="E555" s="65"/>
      <c r="H555" s="56"/>
      <c r="I555" s="56"/>
    </row>
    <row r="556" spans="1:9" s="68" customFormat="1" x14ac:dyDescent="0.2">
      <c r="A556" s="65"/>
      <c r="B556" s="66"/>
      <c r="C556" s="67"/>
      <c r="D556" s="56"/>
      <c r="E556" s="65"/>
      <c r="H556" s="56"/>
      <c r="I556" s="56"/>
    </row>
    <row r="557" spans="1:9" s="68" customFormat="1" x14ac:dyDescent="0.2">
      <c r="A557" s="65"/>
      <c r="B557" s="66"/>
      <c r="C557" s="67"/>
      <c r="D557" s="56"/>
      <c r="E557" s="65"/>
      <c r="H557" s="56"/>
      <c r="I557" s="56"/>
    </row>
    <row r="558" spans="1:9" s="68" customFormat="1" x14ac:dyDescent="0.2">
      <c r="A558" s="65"/>
      <c r="B558" s="66"/>
      <c r="C558" s="67"/>
      <c r="D558" s="56"/>
      <c r="E558" s="65"/>
      <c r="H558" s="56"/>
      <c r="I558" s="56"/>
    </row>
    <row r="559" spans="1:9" s="68" customFormat="1" x14ac:dyDescent="0.2">
      <c r="A559" s="65"/>
      <c r="B559" s="66"/>
      <c r="C559" s="67"/>
      <c r="D559" s="56"/>
      <c r="E559" s="65"/>
      <c r="H559" s="56"/>
      <c r="I559" s="56"/>
    </row>
    <row r="560" spans="1:9" s="68" customFormat="1" x14ac:dyDescent="0.2">
      <c r="A560" s="65"/>
      <c r="B560" s="66"/>
      <c r="C560" s="67"/>
      <c r="D560" s="56"/>
      <c r="E560" s="65"/>
      <c r="H560" s="56"/>
      <c r="I560" s="56"/>
    </row>
    <row r="561" spans="1:9" s="68" customFormat="1" x14ac:dyDescent="0.2">
      <c r="A561" s="65"/>
      <c r="B561" s="66"/>
      <c r="C561" s="67"/>
      <c r="D561" s="56"/>
      <c r="E561" s="65"/>
      <c r="H561" s="56"/>
      <c r="I561" s="56"/>
    </row>
    <row r="562" spans="1:9" s="68" customFormat="1" x14ac:dyDescent="0.2">
      <c r="A562" s="65"/>
      <c r="B562" s="66"/>
      <c r="C562" s="67"/>
      <c r="D562" s="56"/>
      <c r="E562" s="65"/>
      <c r="H562" s="56"/>
      <c r="I562" s="56"/>
    </row>
    <row r="563" spans="1:9" s="68" customFormat="1" x14ac:dyDescent="0.2">
      <c r="A563" s="65"/>
      <c r="B563" s="66"/>
      <c r="C563" s="67"/>
      <c r="D563" s="56"/>
      <c r="E563" s="65"/>
      <c r="H563" s="56"/>
      <c r="I563" s="56"/>
    </row>
    <row r="564" spans="1:9" s="68" customFormat="1" x14ac:dyDescent="0.2">
      <c r="A564" s="65"/>
      <c r="B564" s="66"/>
      <c r="C564" s="67"/>
      <c r="D564" s="56"/>
      <c r="E564" s="65"/>
      <c r="H564" s="56"/>
      <c r="I564" s="56"/>
    </row>
    <row r="565" spans="1:9" s="68" customFormat="1" x14ac:dyDescent="0.2">
      <c r="A565" s="65"/>
      <c r="B565" s="66"/>
      <c r="C565" s="67"/>
      <c r="D565" s="56"/>
      <c r="E565" s="65"/>
      <c r="H565" s="56"/>
      <c r="I565" s="56"/>
    </row>
    <row r="566" spans="1:9" s="68" customFormat="1" x14ac:dyDescent="0.2">
      <c r="A566" s="65"/>
      <c r="B566" s="66"/>
      <c r="C566" s="67"/>
      <c r="D566" s="56"/>
      <c r="E566" s="65"/>
      <c r="H566" s="56"/>
      <c r="I566" s="56"/>
    </row>
    <row r="567" spans="1:9" s="68" customFormat="1" x14ac:dyDescent="0.2">
      <c r="A567" s="65"/>
      <c r="B567" s="66"/>
      <c r="C567" s="67"/>
      <c r="D567" s="56"/>
      <c r="E567" s="65"/>
      <c r="H567" s="56"/>
      <c r="I567" s="56"/>
    </row>
    <row r="568" spans="1:9" s="68" customFormat="1" x14ac:dyDescent="0.2">
      <c r="A568" s="65"/>
      <c r="B568" s="66"/>
      <c r="C568" s="67"/>
      <c r="D568" s="56"/>
      <c r="E568" s="65"/>
      <c r="H568" s="56"/>
      <c r="I568" s="56"/>
    </row>
    <row r="569" spans="1:9" s="68" customFormat="1" x14ac:dyDescent="0.2">
      <c r="A569" s="65"/>
      <c r="B569" s="66"/>
      <c r="C569" s="67"/>
      <c r="D569" s="56"/>
      <c r="E569" s="65"/>
      <c r="H569" s="56"/>
      <c r="I569" s="56"/>
    </row>
    <row r="570" spans="1:9" s="68" customFormat="1" x14ac:dyDescent="0.2">
      <c r="A570" s="65"/>
      <c r="B570" s="66"/>
      <c r="C570" s="67"/>
      <c r="D570" s="56"/>
      <c r="E570" s="65"/>
      <c r="H570" s="56"/>
      <c r="I570" s="56"/>
    </row>
    <row r="571" spans="1:9" s="68" customFormat="1" x14ac:dyDescent="0.2">
      <c r="A571" s="65"/>
      <c r="B571" s="66"/>
      <c r="C571" s="67"/>
      <c r="D571" s="56"/>
      <c r="E571" s="65"/>
      <c r="H571" s="56"/>
      <c r="I571" s="56"/>
    </row>
    <row r="572" spans="1:9" s="68" customFormat="1" x14ac:dyDescent="0.2">
      <c r="A572" s="65"/>
      <c r="B572" s="66"/>
      <c r="C572" s="67"/>
      <c r="D572" s="56"/>
      <c r="E572" s="65"/>
      <c r="H572" s="56"/>
      <c r="I572" s="56"/>
    </row>
    <row r="573" spans="1:9" s="68" customFormat="1" x14ac:dyDescent="0.2">
      <c r="A573" s="65"/>
      <c r="B573" s="66"/>
      <c r="C573" s="67"/>
      <c r="D573" s="56"/>
      <c r="E573" s="65"/>
      <c r="H573" s="56"/>
      <c r="I573" s="56"/>
    </row>
    <row r="574" spans="1:9" s="68" customFormat="1" x14ac:dyDescent="0.2">
      <c r="A574" s="65"/>
      <c r="B574" s="66"/>
      <c r="C574" s="67"/>
      <c r="D574" s="56"/>
      <c r="E574" s="65"/>
      <c r="H574" s="56"/>
      <c r="I574" s="56"/>
    </row>
    <row r="575" spans="1:9" s="68" customFormat="1" x14ac:dyDescent="0.2">
      <c r="A575" s="65"/>
      <c r="B575" s="66"/>
      <c r="C575" s="67"/>
      <c r="D575" s="56"/>
      <c r="E575" s="65"/>
      <c r="H575" s="56"/>
      <c r="I575" s="56"/>
    </row>
    <row r="576" spans="1:9" s="68" customFormat="1" x14ac:dyDescent="0.2">
      <c r="A576" s="65"/>
      <c r="B576" s="66"/>
      <c r="C576" s="67"/>
      <c r="D576" s="56"/>
      <c r="E576" s="65"/>
      <c r="H576" s="56"/>
      <c r="I576" s="56"/>
    </row>
    <row r="577" spans="1:9" s="68" customFormat="1" x14ac:dyDescent="0.2">
      <c r="A577" s="65"/>
      <c r="B577" s="66"/>
      <c r="C577" s="67"/>
      <c r="D577" s="56"/>
      <c r="E577" s="65"/>
      <c r="H577" s="56"/>
      <c r="I577" s="56"/>
    </row>
    <row r="578" spans="1:9" s="68" customFormat="1" x14ac:dyDescent="0.2">
      <c r="A578" s="65"/>
      <c r="B578" s="66"/>
      <c r="C578" s="67"/>
      <c r="D578" s="56"/>
      <c r="E578" s="65"/>
      <c r="H578" s="56"/>
      <c r="I578" s="56"/>
    </row>
    <row r="579" spans="1:9" s="68" customFormat="1" x14ac:dyDescent="0.2">
      <c r="A579" s="65"/>
      <c r="B579" s="66"/>
      <c r="C579" s="67"/>
      <c r="D579" s="56"/>
      <c r="E579" s="65"/>
      <c r="H579" s="56"/>
      <c r="I579" s="56"/>
    </row>
    <row r="580" spans="1:9" s="68" customFormat="1" x14ac:dyDescent="0.2">
      <c r="A580" s="65"/>
      <c r="B580" s="66"/>
      <c r="C580" s="67"/>
      <c r="D580" s="56"/>
      <c r="E580" s="65"/>
      <c r="H580" s="56"/>
      <c r="I580" s="56"/>
    </row>
    <row r="581" spans="1:9" s="68" customFormat="1" x14ac:dyDescent="0.2">
      <c r="A581" s="65"/>
      <c r="B581" s="66"/>
      <c r="C581" s="67"/>
      <c r="D581" s="56"/>
      <c r="E581" s="65"/>
      <c r="H581" s="56"/>
      <c r="I581" s="56"/>
    </row>
    <row r="582" spans="1:9" s="68" customFormat="1" x14ac:dyDescent="0.2">
      <c r="A582" s="65"/>
      <c r="B582" s="66"/>
      <c r="C582" s="67"/>
      <c r="D582" s="56"/>
      <c r="E582" s="65"/>
      <c r="H582" s="56"/>
      <c r="I582" s="56"/>
    </row>
    <row r="583" spans="1:9" s="68" customFormat="1" x14ac:dyDescent="0.2">
      <c r="A583" s="65"/>
      <c r="B583" s="66"/>
      <c r="C583" s="67"/>
      <c r="D583" s="56"/>
      <c r="E583" s="65"/>
      <c r="H583" s="56"/>
      <c r="I583" s="56"/>
    </row>
    <row r="584" spans="1:9" s="68" customFormat="1" x14ac:dyDescent="0.2">
      <c r="A584" s="65"/>
      <c r="B584" s="66"/>
      <c r="C584" s="67"/>
      <c r="D584" s="56"/>
      <c r="E584" s="65"/>
      <c r="H584" s="56"/>
      <c r="I584" s="56"/>
    </row>
    <row r="585" spans="1:9" s="68" customFormat="1" x14ac:dyDescent="0.2">
      <c r="A585" s="65"/>
      <c r="B585" s="66"/>
      <c r="C585" s="67"/>
      <c r="D585" s="56"/>
      <c r="E585" s="65"/>
      <c r="H585" s="56"/>
      <c r="I585" s="56"/>
    </row>
    <row r="586" spans="1:9" s="68" customFormat="1" x14ac:dyDescent="0.2">
      <c r="A586" s="65"/>
      <c r="B586" s="66"/>
      <c r="C586" s="67"/>
      <c r="D586" s="56"/>
      <c r="E586" s="65"/>
      <c r="H586" s="56"/>
      <c r="I586" s="56"/>
    </row>
    <row r="587" spans="1:9" s="68" customFormat="1" x14ac:dyDescent="0.2">
      <c r="A587" s="65"/>
      <c r="B587" s="66"/>
      <c r="C587" s="67"/>
      <c r="D587" s="56"/>
      <c r="E587" s="65"/>
      <c r="H587" s="56"/>
      <c r="I587" s="56"/>
    </row>
    <row r="588" spans="1:9" s="68" customFormat="1" x14ac:dyDescent="0.2">
      <c r="A588" s="65"/>
      <c r="B588" s="66"/>
      <c r="C588" s="67"/>
      <c r="D588" s="56"/>
      <c r="E588" s="65"/>
      <c r="H588" s="56"/>
      <c r="I588" s="56"/>
    </row>
    <row r="589" spans="1:9" s="68" customFormat="1" x14ac:dyDescent="0.2">
      <c r="A589" s="65"/>
      <c r="B589" s="66"/>
      <c r="C589" s="67"/>
      <c r="D589" s="56"/>
      <c r="E589" s="65"/>
      <c r="H589" s="56"/>
      <c r="I589" s="56"/>
    </row>
    <row r="590" spans="1:9" s="68" customFormat="1" x14ac:dyDescent="0.2">
      <c r="A590" s="65"/>
      <c r="B590" s="66"/>
      <c r="C590" s="67"/>
      <c r="D590" s="56"/>
      <c r="E590" s="65"/>
      <c r="H590" s="56"/>
      <c r="I590" s="56"/>
    </row>
    <row r="591" spans="1:9" s="68" customFormat="1" x14ac:dyDescent="0.2">
      <c r="A591" s="65"/>
      <c r="B591" s="66"/>
      <c r="C591" s="67"/>
      <c r="D591" s="56"/>
      <c r="E591" s="65"/>
      <c r="H591" s="56"/>
      <c r="I591" s="56"/>
    </row>
    <row r="592" spans="1:9" s="68" customFormat="1" x14ac:dyDescent="0.2">
      <c r="A592" s="65"/>
      <c r="B592" s="66"/>
      <c r="C592" s="67"/>
      <c r="D592" s="56"/>
      <c r="E592" s="65"/>
      <c r="H592" s="56"/>
      <c r="I592" s="56"/>
    </row>
    <row r="593" spans="1:9" s="68" customFormat="1" x14ac:dyDescent="0.2">
      <c r="A593" s="65"/>
      <c r="B593" s="66"/>
      <c r="C593" s="67"/>
      <c r="D593" s="56"/>
      <c r="E593" s="65"/>
      <c r="H593" s="56"/>
      <c r="I593" s="56"/>
    </row>
    <row r="594" spans="1:9" s="68" customFormat="1" x14ac:dyDescent="0.2">
      <c r="A594" s="65"/>
      <c r="B594" s="66"/>
      <c r="C594" s="67"/>
      <c r="D594" s="56"/>
      <c r="E594" s="65"/>
      <c r="H594" s="56"/>
      <c r="I594" s="56"/>
    </row>
    <row r="595" spans="1:9" s="68" customFormat="1" x14ac:dyDescent="0.2">
      <c r="A595" s="65"/>
      <c r="B595" s="66"/>
      <c r="C595" s="67"/>
      <c r="D595" s="56"/>
      <c r="E595" s="65"/>
      <c r="H595" s="56"/>
      <c r="I595" s="56"/>
    </row>
    <row r="596" spans="1:9" s="68" customFormat="1" x14ac:dyDescent="0.2">
      <c r="A596" s="65"/>
      <c r="B596" s="66"/>
      <c r="C596" s="67"/>
      <c r="D596" s="56"/>
      <c r="E596" s="65"/>
      <c r="H596" s="56"/>
      <c r="I596" s="56"/>
    </row>
    <row r="597" spans="1:9" s="68" customFormat="1" x14ac:dyDescent="0.2">
      <c r="A597" s="65"/>
      <c r="B597" s="66"/>
      <c r="C597" s="67"/>
      <c r="D597" s="56"/>
      <c r="E597" s="65"/>
      <c r="H597" s="56"/>
      <c r="I597" s="56"/>
    </row>
    <row r="598" spans="1:9" s="68" customFormat="1" x14ac:dyDescent="0.2">
      <c r="A598" s="65"/>
      <c r="B598" s="66"/>
      <c r="C598" s="67"/>
      <c r="D598" s="56"/>
      <c r="E598" s="65"/>
      <c r="H598" s="56"/>
      <c r="I598" s="56"/>
    </row>
    <row r="599" spans="1:9" s="68" customFormat="1" x14ac:dyDescent="0.2">
      <c r="A599" s="65"/>
      <c r="B599" s="66"/>
      <c r="C599" s="67"/>
      <c r="D599" s="56"/>
      <c r="E599" s="65"/>
      <c r="H599" s="56"/>
      <c r="I599" s="56"/>
    </row>
    <row r="600" spans="1:9" s="68" customFormat="1" x14ac:dyDescent="0.2">
      <c r="A600" s="65"/>
      <c r="B600" s="66"/>
      <c r="C600" s="67"/>
      <c r="D600" s="56"/>
      <c r="E600" s="65"/>
      <c r="H600" s="56"/>
      <c r="I600" s="56"/>
    </row>
    <row r="601" spans="1:9" s="68" customFormat="1" x14ac:dyDescent="0.2">
      <c r="A601" s="65"/>
      <c r="B601" s="66"/>
      <c r="C601" s="67"/>
      <c r="D601" s="56"/>
      <c r="E601" s="65"/>
      <c r="H601" s="56"/>
      <c r="I601" s="56"/>
    </row>
    <row r="602" spans="1:9" s="68" customFormat="1" x14ac:dyDescent="0.2">
      <c r="A602" s="65"/>
      <c r="B602" s="66"/>
      <c r="C602" s="67"/>
      <c r="D602" s="56"/>
      <c r="E602" s="65"/>
      <c r="H602" s="56"/>
      <c r="I602" s="56"/>
    </row>
    <row r="603" spans="1:9" s="68" customFormat="1" x14ac:dyDescent="0.2">
      <c r="A603" s="65"/>
      <c r="B603" s="66"/>
      <c r="C603" s="67"/>
      <c r="D603" s="56"/>
      <c r="E603" s="65"/>
      <c r="H603" s="56"/>
      <c r="I603" s="56"/>
    </row>
    <row r="604" spans="1:9" s="68" customFormat="1" x14ac:dyDescent="0.2">
      <c r="A604" s="65"/>
      <c r="B604" s="66"/>
      <c r="C604" s="67"/>
      <c r="D604" s="56"/>
      <c r="E604" s="65"/>
      <c r="H604" s="56"/>
      <c r="I604" s="56"/>
    </row>
    <row r="605" spans="1:9" s="68" customFormat="1" x14ac:dyDescent="0.2">
      <c r="A605" s="65"/>
      <c r="B605" s="66"/>
      <c r="C605" s="67"/>
      <c r="D605" s="56"/>
      <c r="E605" s="65"/>
      <c r="H605" s="56"/>
      <c r="I605" s="56"/>
    </row>
    <row r="606" spans="1:9" s="68" customFormat="1" x14ac:dyDescent="0.2">
      <c r="A606" s="65"/>
      <c r="B606" s="66"/>
      <c r="C606" s="67"/>
      <c r="D606" s="56"/>
      <c r="E606" s="65"/>
      <c r="H606" s="56"/>
      <c r="I606" s="56"/>
    </row>
    <row r="607" spans="1:9" s="68" customFormat="1" x14ac:dyDescent="0.2">
      <c r="A607" s="65"/>
      <c r="B607" s="66"/>
      <c r="C607" s="67"/>
      <c r="D607" s="56"/>
      <c r="E607" s="65"/>
      <c r="H607" s="56"/>
      <c r="I607" s="56"/>
    </row>
    <row r="608" spans="1:9" s="68" customFormat="1" x14ac:dyDescent="0.2">
      <c r="A608" s="65"/>
      <c r="B608" s="66"/>
      <c r="C608" s="67"/>
      <c r="D608" s="56"/>
      <c r="E608" s="65"/>
      <c r="H608" s="56"/>
      <c r="I608" s="56"/>
    </row>
    <row r="609" spans="1:9" s="68" customFormat="1" x14ac:dyDescent="0.2">
      <c r="A609" s="65"/>
      <c r="B609" s="66"/>
      <c r="C609" s="67"/>
      <c r="D609" s="56"/>
      <c r="E609" s="65"/>
      <c r="H609" s="56"/>
      <c r="I609" s="56"/>
    </row>
    <row r="610" spans="1:9" s="68" customFormat="1" x14ac:dyDescent="0.2">
      <c r="A610" s="65"/>
      <c r="B610" s="66"/>
      <c r="C610" s="67"/>
      <c r="D610" s="56"/>
      <c r="E610" s="65"/>
      <c r="H610" s="56"/>
      <c r="I610" s="56"/>
    </row>
    <row r="611" spans="1:9" s="68" customFormat="1" x14ac:dyDescent="0.2">
      <c r="A611" s="65"/>
      <c r="B611" s="66"/>
      <c r="C611" s="67"/>
      <c r="D611" s="56"/>
      <c r="E611" s="65"/>
      <c r="H611" s="56"/>
      <c r="I611" s="56"/>
    </row>
    <row r="612" spans="1:9" s="68" customFormat="1" x14ac:dyDescent="0.2">
      <c r="A612" s="65"/>
      <c r="B612" s="66"/>
      <c r="C612" s="67"/>
      <c r="D612" s="56"/>
      <c r="E612" s="65"/>
      <c r="H612" s="56"/>
      <c r="I612" s="56"/>
    </row>
    <row r="613" spans="1:9" s="68" customFormat="1" x14ac:dyDescent="0.2">
      <c r="A613" s="65"/>
      <c r="B613" s="66"/>
      <c r="C613" s="67"/>
      <c r="D613" s="56"/>
      <c r="E613" s="65"/>
      <c r="H613" s="56"/>
      <c r="I613" s="56"/>
    </row>
    <row r="614" spans="1:9" s="68" customFormat="1" x14ac:dyDescent="0.2">
      <c r="A614" s="65"/>
      <c r="B614" s="66"/>
      <c r="C614" s="67"/>
      <c r="D614" s="56"/>
      <c r="E614" s="65"/>
      <c r="H614" s="56"/>
      <c r="I614" s="56"/>
    </row>
    <row r="615" spans="1:9" s="68" customFormat="1" x14ac:dyDescent="0.2">
      <c r="A615" s="65"/>
      <c r="B615" s="66"/>
      <c r="C615" s="67"/>
      <c r="D615" s="56"/>
      <c r="E615" s="65"/>
      <c r="H615" s="56"/>
      <c r="I615" s="56"/>
    </row>
    <row r="616" spans="1:9" s="68" customFormat="1" x14ac:dyDescent="0.2">
      <c r="A616" s="65"/>
      <c r="B616" s="66"/>
      <c r="C616" s="67"/>
      <c r="D616" s="56"/>
      <c r="E616" s="65"/>
      <c r="H616" s="56"/>
      <c r="I616" s="56"/>
    </row>
    <row r="617" spans="1:9" s="68" customFormat="1" x14ac:dyDescent="0.2">
      <c r="A617" s="65"/>
      <c r="B617" s="66"/>
      <c r="C617" s="67"/>
      <c r="D617" s="56"/>
      <c r="E617" s="65"/>
      <c r="H617" s="56"/>
      <c r="I617" s="56"/>
    </row>
    <row r="618" spans="1:9" s="68" customFormat="1" x14ac:dyDescent="0.2">
      <c r="A618" s="65"/>
      <c r="B618" s="66"/>
      <c r="C618" s="67"/>
      <c r="D618" s="56"/>
      <c r="E618" s="65"/>
      <c r="H618" s="56"/>
      <c r="I618" s="56"/>
    </row>
    <row r="619" spans="1:9" s="68" customFormat="1" x14ac:dyDescent="0.2">
      <c r="A619" s="65"/>
      <c r="B619" s="66"/>
      <c r="C619" s="67"/>
      <c r="D619" s="56"/>
      <c r="E619" s="65"/>
      <c r="H619" s="56"/>
      <c r="I619" s="56"/>
    </row>
    <row r="620" spans="1:9" s="68" customFormat="1" x14ac:dyDescent="0.2">
      <c r="A620" s="65"/>
      <c r="B620" s="66"/>
      <c r="C620" s="67"/>
      <c r="D620" s="56"/>
      <c r="E620" s="65"/>
      <c r="H620" s="56"/>
      <c r="I620" s="56"/>
    </row>
    <row r="621" spans="1:9" s="68" customFormat="1" x14ac:dyDescent="0.2">
      <c r="A621" s="65"/>
      <c r="B621" s="66"/>
      <c r="C621" s="67"/>
      <c r="D621" s="56"/>
      <c r="E621" s="65"/>
      <c r="H621" s="56"/>
      <c r="I621" s="56"/>
    </row>
    <row r="622" spans="1:9" s="68" customFormat="1" x14ac:dyDescent="0.2">
      <c r="A622" s="65"/>
      <c r="B622" s="66"/>
      <c r="C622" s="67"/>
      <c r="D622" s="56"/>
      <c r="E622" s="65"/>
      <c r="H622" s="56"/>
      <c r="I622" s="56"/>
    </row>
    <row r="623" spans="1:9" s="68" customFormat="1" x14ac:dyDescent="0.2">
      <c r="A623" s="65"/>
      <c r="B623" s="66"/>
      <c r="C623" s="67"/>
      <c r="D623" s="56"/>
      <c r="E623" s="65"/>
      <c r="H623" s="56"/>
      <c r="I623" s="56"/>
    </row>
    <row r="624" spans="1:9" s="68" customFormat="1" x14ac:dyDescent="0.2">
      <c r="A624" s="65"/>
      <c r="B624" s="66"/>
      <c r="C624" s="67"/>
      <c r="D624" s="56"/>
      <c r="E624" s="65"/>
      <c r="H624" s="56"/>
      <c r="I624" s="56"/>
    </row>
    <row r="625" spans="1:9" s="68" customFormat="1" x14ac:dyDescent="0.2">
      <c r="A625" s="65"/>
      <c r="B625" s="66"/>
      <c r="C625" s="67"/>
      <c r="D625" s="56"/>
      <c r="E625" s="65"/>
      <c r="H625" s="56"/>
      <c r="I625" s="56"/>
    </row>
    <row r="626" spans="1:9" s="68" customFormat="1" x14ac:dyDescent="0.2">
      <c r="A626" s="65"/>
      <c r="B626" s="66"/>
      <c r="C626" s="67"/>
      <c r="D626" s="56"/>
      <c r="E626" s="65"/>
      <c r="H626" s="56"/>
      <c r="I626" s="56"/>
    </row>
    <row r="627" spans="1:9" s="68" customFormat="1" x14ac:dyDescent="0.2">
      <c r="A627" s="65"/>
      <c r="B627" s="66"/>
      <c r="C627" s="67"/>
      <c r="D627" s="56"/>
      <c r="E627" s="65"/>
      <c r="H627" s="56"/>
      <c r="I627" s="56"/>
    </row>
    <row r="628" spans="1:9" s="68" customFormat="1" x14ac:dyDescent="0.2">
      <c r="A628" s="65"/>
      <c r="B628" s="66"/>
      <c r="C628" s="67"/>
      <c r="D628" s="56"/>
      <c r="E628" s="65"/>
      <c r="H628" s="56"/>
      <c r="I628" s="56"/>
    </row>
    <row r="629" spans="1:9" s="68" customFormat="1" x14ac:dyDescent="0.2">
      <c r="A629" s="65"/>
      <c r="B629" s="66"/>
      <c r="C629" s="67"/>
      <c r="D629" s="56"/>
      <c r="E629" s="65"/>
      <c r="H629" s="56"/>
      <c r="I629" s="56"/>
    </row>
    <row r="630" spans="1:9" s="68" customFormat="1" x14ac:dyDescent="0.2">
      <c r="A630" s="65"/>
      <c r="B630" s="66"/>
      <c r="C630" s="67"/>
      <c r="D630" s="56"/>
      <c r="E630" s="65"/>
      <c r="H630" s="56"/>
      <c r="I630" s="56"/>
    </row>
  </sheetData>
  <pageMargins left="0.25" right="0.25" top="0.95" bottom="0.75" header="0.09" footer="0.3"/>
  <pageSetup scale="73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5">
    <tabColor indexed="30"/>
    <pageSetUpPr fitToPage="1"/>
  </sheetPr>
  <dimension ref="A1:G44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16384" width="11.42578125" style="5"/>
  </cols>
  <sheetData>
    <row r="1" spans="2:7" ht="24.75" customHeight="1" x14ac:dyDescent="0.25">
      <c r="B1" s="2" t="s">
        <v>0</v>
      </c>
      <c r="C1" s="3"/>
    </row>
    <row r="2" spans="2:7" ht="15.75" x14ac:dyDescent="0.25">
      <c r="B2" s="6" t="s">
        <v>1</v>
      </c>
    </row>
    <row r="3" spans="2:7" ht="15.75" x14ac:dyDescent="0.25">
      <c r="B3" s="7" t="s">
        <v>2</v>
      </c>
      <c r="E3" s="8" t="s">
        <v>3</v>
      </c>
    </row>
    <row r="4" spans="2:7" ht="15.75" x14ac:dyDescent="0.25">
      <c r="B4" s="9" t="s">
        <v>4</v>
      </c>
      <c r="C4" s="10" t="s">
        <v>5</v>
      </c>
    </row>
    <row r="5" spans="2:7" ht="15.75" x14ac:dyDescent="0.25">
      <c r="B5" s="11" t="s">
        <v>66</v>
      </c>
    </row>
    <row r="6" spans="2:7" ht="15.75" x14ac:dyDescent="0.25">
      <c r="B6" s="11" t="s">
        <v>6</v>
      </c>
      <c r="C6" s="12"/>
      <c r="D6" s="13" t="s">
        <v>5</v>
      </c>
    </row>
    <row r="7" spans="2:7" s="1" customFormat="1" ht="26.85" customHeight="1" thickBot="1" x14ac:dyDescent="0.25">
      <c r="B7" s="14" t="s">
        <v>5</v>
      </c>
      <c r="C7" s="15" t="s">
        <v>7</v>
      </c>
      <c r="D7" s="16" t="s">
        <v>8</v>
      </c>
      <c r="E7" s="17" t="s">
        <v>9</v>
      </c>
      <c r="F7" s="18" t="s">
        <v>10</v>
      </c>
      <c r="G7" s="18" t="s">
        <v>11</v>
      </c>
    </row>
    <row r="8" spans="2:7" ht="28.35" customHeight="1" x14ac:dyDescent="0.2">
      <c r="B8" s="1" t="s">
        <v>12</v>
      </c>
      <c r="C8" s="19">
        <v>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13</v>
      </c>
      <c r="C10" s="22"/>
      <c r="D10" s="20">
        <f>'#XXXX.XX Vendor A'!D23</f>
        <v>0</v>
      </c>
      <c r="E10" s="20">
        <f>'#XXXX.XX Vendor A'!F23</f>
        <v>0</v>
      </c>
      <c r="F10" s="20">
        <f>'#XXXX.XX Vendor A'!H23</f>
        <v>0</v>
      </c>
      <c r="G10" s="21"/>
    </row>
    <row r="11" spans="2:7" x14ac:dyDescent="0.2">
      <c r="B11" s="5" t="s">
        <v>14</v>
      </c>
      <c r="C11" s="22"/>
      <c r="D11" s="20">
        <f>'#XXXX.XX PM TIME'!E23</f>
        <v>0</v>
      </c>
      <c r="E11" s="20">
        <f>'#XXXX.XX PM TIME'!G23</f>
        <v>0</v>
      </c>
      <c r="F11" s="20">
        <f>'#XXXX.XX PM TIME'!I23</f>
        <v>0</v>
      </c>
      <c r="G11" s="21"/>
    </row>
    <row r="12" spans="2:7" x14ac:dyDescent="0.2">
      <c r="B12" s="5" t="s">
        <v>15</v>
      </c>
      <c r="C12" s="23"/>
      <c r="D12" s="24">
        <f>'#XXXX.XX Misc'!G22</f>
        <v>0</v>
      </c>
      <c r="E12" s="24">
        <f>'#XXXX.XX Misc'!G22</f>
        <v>0</v>
      </c>
      <c r="F12" s="20">
        <f>D12-E12</f>
        <v>0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16</v>
      </c>
      <c r="C14" s="27">
        <f>SUM(C8:C13)</f>
        <v>0</v>
      </c>
      <c r="D14" s="27">
        <f>SUM(D8:D13)</f>
        <v>0</v>
      </c>
      <c r="E14" s="27">
        <f>SUM(E8:E13)</f>
        <v>0</v>
      </c>
      <c r="F14" s="27">
        <f>SUM(D14-E14)</f>
        <v>0</v>
      </c>
      <c r="G14" s="27">
        <f>C8-D14</f>
        <v>0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  <row r="44" spans="3:3" x14ac:dyDescent="0.2">
      <c r="C44" s="5" t="s">
        <v>5</v>
      </c>
    </row>
  </sheetData>
  <pageMargins left="0.25" right="0.25" top="0.95" bottom="0.75" header="0.09" footer="0.3"/>
  <pageSetup scale="93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6">
    <tabColor rgb="FF0070C0"/>
    <pageSetUpPr fitToPage="1"/>
  </sheetPr>
  <dimension ref="A1:I627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4.5703125" style="65" customWidth="1"/>
    <col min="2" max="2" width="9.42578125" style="66" customWidth="1"/>
    <col min="3" max="3" width="25" style="67" bestFit="1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0.5703125" style="56" bestFit="1" customWidth="1"/>
    <col min="9" max="16384" width="11.42578125" style="56"/>
  </cols>
  <sheetData>
    <row r="1" spans="1:9" s="30" customFormat="1" ht="24.75" customHeight="1" x14ac:dyDescent="0.25">
      <c r="A1" s="2" t="str">
        <f>'RECAP #XXXX.XX'!B1</f>
        <v>xxx xxxxxxxxxxxxxxxxxxxxx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#XXXX.XX'!B2</f>
        <v>Project # xxxx.xx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xxxx</v>
      </c>
      <c r="E3" s="4"/>
      <c r="F3" s="29"/>
      <c r="G3" s="29"/>
    </row>
    <row r="4" spans="1:9" s="30" customFormat="1" ht="15.75" x14ac:dyDescent="0.25">
      <c r="A4" s="31" t="s">
        <v>17</v>
      </c>
      <c r="B4" s="32"/>
      <c r="C4" s="33"/>
      <c r="D4" s="34" t="s">
        <v>18</v>
      </c>
      <c r="E4" s="29"/>
      <c r="F4" s="29"/>
      <c r="G4" s="29"/>
    </row>
    <row r="5" spans="1:9" s="30" customFormat="1" ht="15.75" x14ac:dyDescent="0.25">
      <c r="A5" s="35" t="s">
        <v>67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#XXXX.XX'!B6</f>
        <v>Project Manager - xxxxxxxxxxxxxxxxxxx</v>
      </c>
      <c r="B6" s="11"/>
      <c r="C6" s="41"/>
      <c r="D6" s="42" t="s">
        <v>19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  <c r="I8" s="30" t="s">
        <v>5</v>
      </c>
    </row>
    <row r="9" spans="1:9" x14ac:dyDescent="0.2">
      <c r="A9" s="50"/>
      <c r="B9" s="51"/>
      <c r="C9" s="52"/>
      <c r="D9" s="53"/>
      <c r="E9" s="54">
        <f>D9</f>
        <v>0</v>
      </c>
      <c r="F9" s="55"/>
      <c r="G9" s="55"/>
      <c r="H9" s="55">
        <f>E9</f>
        <v>0</v>
      </c>
    </row>
    <row r="10" spans="1:9" x14ac:dyDescent="0.2">
      <c r="A10" s="50"/>
      <c r="B10" s="57"/>
      <c r="C10" s="52"/>
      <c r="D10" s="54"/>
      <c r="E10" s="54">
        <f t="shared" ref="E10:E21" si="0">E9+D10</f>
        <v>0</v>
      </c>
      <c r="F10" s="58"/>
      <c r="G10" s="55">
        <f t="shared" ref="G10:G21" si="1">G9+F10</f>
        <v>0</v>
      </c>
      <c r="H10" s="55">
        <f t="shared" ref="H10:H21" si="2">H9-F10+D10</f>
        <v>0</v>
      </c>
    </row>
    <row r="11" spans="1:9" x14ac:dyDescent="0.2">
      <c r="A11" s="50"/>
      <c r="B11" s="51"/>
      <c r="C11" s="52"/>
      <c r="D11" s="54"/>
      <c r="E11" s="54">
        <f t="shared" si="0"/>
        <v>0</v>
      </c>
      <c r="F11" s="58"/>
      <c r="G11" s="55">
        <f t="shared" si="1"/>
        <v>0</v>
      </c>
      <c r="H11" s="55">
        <f t="shared" si="2"/>
        <v>0</v>
      </c>
    </row>
    <row r="12" spans="1:9" x14ac:dyDescent="0.2">
      <c r="A12" s="50"/>
      <c r="B12" s="51"/>
      <c r="C12" s="52"/>
      <c r="D12" s="54"/>
      <c r="E12" s="54">
        <f t="shared" si="0"/>
        <v>0</v>
      </c>
      <c r="F12" s="58"/>
      <c r="G12" s="55">
        <f t="shared" si="1"/>
        <v>0</v>
      </c>
      <c r="H12" s="55">
        <f t="shared" si="2"/>
        <v>0</v>
      </c>
    </row>
    <row r="13" spans="1:9" x14ac:dyDescent="0.2">
      <c r="A13" s="50"/>
      <c r="B13" s="51"/>
      <c r="C13" s="52"/>
      <c r="D13" s="54"/>
      <c r="E13" s="54">
        <f t="shared" si="0"/>
        <v>0</v>
      </c>
      <c r="F13" s="58"/>
      <c r="G13" s="55">
        <f t="shared" si="1"/>
        <v>0</v>
      </c>
      <c r="H13" s="55">
        <f t="shared" si="2"/>
        <v>0</v>
      </c>
    </row>
    <row r="14" spans="1:9" x14ac:dyDescent="0.2">
      <c r="A14" s="50"/>
      <c r="B14" s="51"/>
      <c r="C14" s="52"/>
      <c r="D14" s="54"/>
      <c r="E14" s="54">
        <f t="shared" si="0"/>
        <v>0</v>
      </c>
      <c r="F14" s="55"/>
      <c r="G14" s="55">
        <f t="shared" si="1"/>
        <v>0</v>
      </c>
      <c r="H14" s="55">
        <f t="shared" si="2"/>
        <v>0</v>
      </c>
    </row>
    <row r="15" spans="1:9" x14ac:dyDescent="0.2">
      <c r="A15" s="50"/>
      <c r="B15" s="51"/>
      <c r="C15" s="52"/>
      <c r="D15" s="54"/>
      <c r="E15" s="54">
        <f t="shared" si="0"/>
        <v>0</v>
      </c>
      <c r="F15" s="58"/>
      <c r="G15" s="55">
        <f t="shared" si="1"/>
        <v>0</v>
      </c>
      <c r="H15" s="55">
        <f t="shared" si="2"/>
        <v>0</v>
      </c>
    </row>
    <row r="16" spans="1:9" x14ac:dyDescent="0.2">
      <c r="A16" s="50"/>
      <c r="B16" s="51"/>
      <c r="C16" s="52"/>
      <c r="D16" s="54"/>
      <c r="E16" s="54">
        <f t="shared" si="0"/>
        <v>0</v>
      </c>
      <c r="F16" s="58"/>
      <c r="G16" s="55">
        <f t="shared" si="1"/>
        <v>0</v>
      </c>
      <c r="H16" s="55">
        <f t="shared" si="2"/>
        <v>0</v>
      </c>
    </row>
    <row r="17" spans="1:8" x14ac:dyDescent="0.2">
      <c r="A17" s="50"/>
      <c r="B17" s="51"/>
      <c r="C17" s="52"/>
      <c r="D17" s="54"/>
      <c r="E17" s="54">
        <f t="shared" si="0"/>
        <v>0</v>
      </c>
      <c r="F17" s="58"/>
      <c r="G17" s="55">
        <f t="shared" si="1"/>
        <v>0</v>
      </c>
      <c r="H17" s="55">
        <f t="shared" si="2"/>
        <v>0</v>
      </c>
    </row>
    <row r="18" spans="1:8" x14ac:dyDescent="0.2">
      <c r="A18" s="50"/>
      <c r="B18" s="51"/>
      <c r="C18" s="52"/>
      <c r="D18" s="54"/>
      <c r="E18" s="54">
        <f t="shared" si="0"/>
        <v>0</v>
      </c>
      <c r="F18" s="58"/>
      <c r="G18" s="55">
        <f t="shared" si="1"/>
        <v>0</v>
      </c>
      <c r="H18" s="55">
        <f t="shared" si="2"/>
        <v>0</v>
      </c>
    </row>
    <row r="19" spans="1:8" x14ac:dyDescent="0.2">
      <c r="A19" s="50"/>
      <c r="B19" s="51"/>
      <c r="C19" s="52"/>
      <c r="D19" s="54"/>
      <c r="E19" s="54">
        <f t="shared" si="0"/>
        <v>0</v>
      </c>
      <c r="F19" s="55"/>
      <c r="G19" s="55">
        <f t="shared" si="1"/>
        <v>0</v>
      </c>
      <c r="H19" s="55">
        <f t="shared" si="2"/>
        <v>0</v>
      </c>
    </row>
    <row r="20" spans="1:8" x14ac:dyDescent="0.2">
      <c r="A20" s="50"/>
      <c r="B20" s="51"/>
      <c r="C20" s="52"/>
      <c r="D20" s="54"/>
      <c r="E20" s="54">
        <f t="shared" si="0"/>
        <v>0</v>
      </c>
      <c r="F20" s="55"/>
      <c r="G20" s="55">
        <f t="shared" si="1"/>
        <v>0</v>
      </c>
      <c r="H20" s="55">
        <f t="shared" si="2"/>
        <v>0</v>
      </c>
    </row>
    <row r="21" spans="1:8" x14ac:dyDescent="0.2">
      <c r="A21" s="50"/>
      <c r="B21" s="51"/>
      <c r="C21" s="59"/>
      <c r="D21" s="54"/>
      <c r="E21" s="54">
        <f t="shared" si="0"/>
        <v>0</v>
      </c>
      <c r="F21" s="55"/>
      <c r="G21" s="55">
        <f t="shared" si="1"/>
        <v>0</v>
      </c>
      <c r="H21" s="55">
        <f t="shared" si="2"/>
        <v>0</v>
      </c>
    </row>
    <row r="22" spans="1:8" x14ac:dyDescent="0.2">
      <c r="A22" s="50"/>
      <c r="B22" s="52"/>
      <c r="C22" s="60"/>
      <c r="D22" s="55"/>
      <c r="E22" s="55"/>
      <c r="F22" s="55"/>
      <c r="G22" s="55"/>
      <c r="H22" s="55"/>
    </row>
    <row r="23" spans="1:8" ht="13.5" thickBot="1" x14ac:dyDescent="0.25">
      <c r="A23" s="50"/>
      <c r="B23" s="61"/>
      <c r="C23" s="62" t="s">
        <v>28</v>
      </c>
      <c r="D23" s="63">
        <f>SUM(D9:D22)</f>
        <v>0</v>
      </c>
      <c r="E23" s="63"/>
      <c r="F23" s="63">
        <f>SUM(F9:F22)</f>
        <v>0</v>
      </c>
      <c r="G23" s="63"/>
      <c r="H23" s="63">
        <f>D23-F23</f>
        <v>0</v>
      </c>
    </row>
    <row r="24" spans="1:8" ht="13.5" thickTop="1" x14ac:dyDescent="0.2">
      <c r="A24" s="50"/>
      <c r="B24" s="52"/>
      <c r="C24" s="60"/>
      <c r="D24" s="55"/>
      <c r="E24" s="55"/>
      <c r="F24" s="55"/>
      <c r="G24" s="55"/>
      <c r="H24" s="55"/>
    </row>
    <row r="25" spans="1:8" x14ac:dyDescent="0.2">
      <c r="A25" s="50"/>
      <c r="B25" s="52"/>
      <c r="C25" s="60"/>
      <c r="D25" s="55"/>
      <c r="E25" s="55"/>
      <c r="F25" s="55"/>
      <c r="G25" s="55"/>
      <c r="H25" s="55"/>
    </row>
    <row r="26" spans="1:8" x14ac:dyDescent="0.2">
      <c r="A26" s="50"/>
      <c r="B26" s="52"/>
      <c r="C26" s="60" t="s">
        <v>93</v>
      </c>
      <c r="D26" s="55"/>
      <c r="E26" s="55"/>
      <c r="F26" s="55"/>
      <c r="G26" s="55"/>
      <c r="H26" s="55">
        <f t="shared" ref="H26:H27" si="3">D26-F26</f>
        <v>0</v>
      </c>
    </row>
    <row r="27" spans="1:8" x14ac:dyDescent="0.2">
      <c r="A27" s="50"/>
      <c r="B27" s="52"/>
      <c r="C27" s="60" t="s">
        <v>94</v>
      </c>
      <c r="D27" s="55"/>
      <c r="E27" s="55"/>
      <c r="F27" s="55"/>
      <c r="G27" s="55"/>
      <c r="H27" s="55">
        <f t="shared" si="3"/>
        <v>0</v>
      </c>
    </row>
    <row r="28" spans="1:8" ht="13.5" thickBot="1" x14ac:dyDescent="0.25">
      <c r="A28" s="50"/>
      <c r="B28" s="52"/>
      <c r="C28" s="79" t="s">
        <v>223</v>
      </c>
      <c r="D28" s="63">
        <f>SUM(D21:D27)</f>
        <v>0</v>
      </c>
      <c r="E28" s="55"/>
      <c r="F28" s="63">
        <f>SUM(F21:F27)</f>
        <v>0</v>
      </c>
      <c r="G28" s="55"/>
      <c r="H28" s="63">
        <f>SUM(H21:H27)</f>
        <v>0</v>
      </c>
    </row>
    <row r="29" spans="1:8" ht="13.5" thickTop="1" x14ac:dyDescent="0.2">
      <c r="A29" s="50"/>
      <c r="B29" s="52"/>
      <c r="C29" s="60"/>
      <c r="D29" s="55"/>
      <c r="E29" s="55"/>
      <c r="F29" s="55"/>
      <c r="G29" s="55"/>
      <c r="H29" s="55"/>
    </row>
    <row r="30" spans="1:8" x14ac:dyDescent="0.2">
      <c r="A30" s="50"/>
      <c r="B30" s="52"/>
      <c r="C30" s="60"/>
      <c r="D30" s="55"/>
      <c r="E30" s="55"/>
      <c r="F30" s="55"/>
      <c r="G30" s="55"/>
      <c r="H30" s="55"/>
    </row>
    <row r="31" spans="1:8" x14ac:dyDescent="0.2">
      <c r="A31" s="50"/>
      <c r="B31" s="52"/>
      <c r="C31" s="60"/>
      <c r="D31" s="55"/>
      <c r="E31" s="55"/>
      <c r="F31" s="55"/>
      <c r="G31" s="55"/>
      <c r="H31" s="55"/>
    </row>
    <row r="32" spans="1:8" x14ac:dyDescent="0.2">
      <c r="A32" s="50"/>
      <c r="B32" s="52"/>
      <c r="C32" s="60"/>
      <c r="D32" s="39"/>
      <c r="E32" s="50"/>
      <c r="F32" s="64"/>
      <c r="G32" s="64"/>
      <c r="H32" s="39"/>
    </row>
    <row r="33" spans="1:8" x14ac:dyDescent="0.2">
      <c r="A33" s="50"/>
      <c r="B33" s="52"/>
      <c r="C33" s="60"/>
      <c r="D33" s="39"/>
      <c r="E33" s="50"/>
      <c r="F33" s="64"/>
      <c r="G33" s="64"/>
      <c r="H33" s="39"/>
    </row>
    <row r="34" spans="1:8" x14ac:dyDescent="0.2">
      <c r="A34" s="50"/>
      <c r="B34" s="52"/>
      <c r="C34" s="60"/>
      <c r="D34" s="39"/>
      <c r="E34" s="50"/>
      <c r="F34" s="64"/>
      <c r="G34" s="64"/>
      <c r="H34" s="39"/>
    </row>
    <row r="35" spans="1:8" x14ac:dyDescent="0.2">
      <c r="A35" s="50"/>
      <c r="B35" s="52"/>
      <c r="C35" s="60"/>
      <c r="D35" s="39"/>
      <c r="E35" s="50"/>
      <c r="F35" s="64"/>
      <c r="G35" s="64"/>
      <c r="H35" s="39"/>
    </row>
    <row r="36" spans="1:8" x14ac:dyDescent="0.2">
      <c r="A36" s="50"/>
      <c r="B36" s="52"/>
      <c r="C36" s="60"/>
      <c r="D36" s="39"/>
      <c r="E36" s="50"/>
      <c r="F36" s="64"/>
      <c r="G36" s="64"/>
      <c r="H36" s="39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E42" s="65"/>
    </row>
    <row r="43" spans="1:8" x14ac:dyDescent="0.2">
      <c r="E43" s="65"/>
    </row>
    <row r="44" spans="1:8" x14ac:dyDescent="0.2">
      <c r="C44" s="67" t="s">
        <v>5</v>
      </c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5:5" x14ac:dyDescent="0.2">
      <c r="E49" s="65"/>
    </row>
    <row r="50" spans="5:5" x14ac:dyDescent="0.2">
      <c r="E50" s="65"/>
    </row>
    <row r="51" spans="5:5" x14ac:dyDescent="0.2">
      <c r="E51" s="65"/>
    </row>
    <row r="52" spans="5:5" x14ac:dyDescent="0.2">
      <c r="E52" s="65"/>
    </row>
    <row r="53" spans="5:5" x14ac:dyDescent="0.2">
      <c r="E53" s="65"/>
    </row>
    <row r="54" spans="5:5" x14ac:dyDescent="0.2">
      <c r="E54" s="65"/>
    </row>
    <row r="55" spans="5:5" x14ac:dyDescent="0.2">
      <c r="E55" s="65"/>
    </row>
    <row r="56" spans="5:5" x14ac:dyDescent="0.2">
      <c r="E56" s="65"/>
    </row>
    <row r="57" spans="5:5" x14ac:dyDescent="0.2">
      <c r="E57" s="65"/>
    </row>
    <row r="58" spans="5:5" x14ac:dyDescent="0.2">
      <c r="E58" s="65"/>
    </row>
    <row r="59" spans="5:5" x14ac:dyDescent="0.2">
      <c r="E59" s="65"/>
    </row>
    <row r="60" spans="5:5" x14ac:dyDescent="0.2">
      <c r="E60" s="65"/>
    </row>
    <row r="61" spans="5:5" x14ac:dyDescent="0.2">
      <c r="E61" s="65"/>
    </row>
    <row r="62" spans="5:5" x14ac:dyDescent="0.2">
      <c r="E62" s="65"/>
    </row>
    <row r="63" spans="5:5" x14ac:dyDescent="0.2">
      <c r="E63" s="65"/>
    </row>
    <row r="64" spans="5:5" x14ac:dyDescent="0.2">
      <c r="E64" s="65"/>
    </row>
    <row r="65" spans="5:5" x14ac:dyDescent="0.2">
      <c r="E65" s="65"/>
    </row>
    <row r="66" spans="5:5" x14ac:dyDescent="0.2">
      <c r="E66" s="65"/>
    </row>
    <row r="67" spans="5:5" x14ac:dyDescent="0.2">
      <c r="E67" s="65"/>
    </row>
    <row r="68" spans="5:5" x14ac:dyDescent="0.2">
      <c r="E68" s="65"/>
    </row>
    <row r="69" spans="5:5" x14ac:dyDescent="0.2">
      <c r="E69" s="65"/>
    </row>
    <row r="70" spans="5:5" x14ac:dyDescent="0.2">
      <c r="E70" s="65"/>
    </row>
    <row r="71" spans="5:5" x14ac:dyDescent="0.2">
      <c r="E71" s="65"/>
    </row>
    <row r="72" spans="5:5" x14ac:dyDescent="0.2">
      <c r="E72" s="65"/>
    </row>
    <row r="73" spans="5:5" x14ac:dyDescent="0.2">
      <c r="E73" s="65"/>
    </row>
    <row r="74" spans="5:5" x14ac:dyDescent="0.2">
      <c r="E74" s="65"/>
    </row>
    <row r="75" spans="5:5" x14ac:dyDescent="0.2">
      <c r="E75" s="65"/>
    </row>
    <row r="76" spans="5:5" x14ac:dyDescent="0.2">
      <c r="E76" s="65"/>
    </row>
    <row r="77" spans="5:5" x14ac:dyDescent="0.2">
      <c r="E77" s="65"/>
    </row>
    <row r="78" spans="5:5" x14ac:dyDescent="0.2">
      <c r="E78" s="65"/>
    </row>
    <row r="79" spans="5:5" x14ac:dyDescent="0.2">
      <c r="E79" s="65"/>
    </row>
    <row r="80" spans="5:5" x14ac:dyDescent="0.2">
      <c r="E80" s="65"/>
    </row>
    <row r="81" spans="5:5" x14ac:dyDescent="0.2">
      <c r="E81" s="65"/>
    </row>
    <row r="82" spans="5:5" x14ac:dyDescent="0.2">
      <c r="E82" s="65"/>
    </row>
    <row r="83" spans="5:5" x14ac:dyDescent="0.2">
      <c r="E83" s="65"/>
    </row>
    <row r="84" spans="5:5" x14ac:dyDescent="0.2">
      <c r="E84" s="65"/>
    </row>
    <row r="85" spans="5:5" x14ac:dyDescent="0.2">
      <c r="E85" s="65"/>
    </row>
    <row r="86" spans="5:5" x14ac:dyDescent="0.2">
      <c r="E86" s="65"/>
    </row>
    <row r="87" spans="5:5" x14ac:dyDescent="0.2">
      <c r="E87" s="65"/>
    </row>
    <row r="88" spans="5:5" x14ac:dyDescent="0.2">
      <c r="E88" s="65"/>
    </row>
    <row r="89" spans="5:5" x14ac:dyDescent="0.2">
      <c r="E89" s="65"/>
    </row>
    <row r="90" spans="5:5" x14ac:dyDescent="0.2">
      <c r="E90" s="65"/>
    </row>
    <row r="91" spans="5:5" x14ac:dyDescent="0.2">
      <c r="E91" s="65"/>
    </row>
    <row r="92" spans="5:5" x14ac:dyDescent="0.2">
      <c r="E92" s="65"/>
    </row>
    <row r="93" spans="5:5" x14ac:dyDescent="0.2">
      <c r="E93" s="65"/>
    </row>
    <row r="94" spans="5:5" x14ac:dyDescent="0.2">
      <c r="E94" s="65"/>
    </row>
    <row r="95" spans="5:5" x14ac:dyDescent="0.2">
      <c r="E95" s="65"/>
    </row>
    <row r="96" spans="5:5" x14ac:dyDescent="0.2">
      <c r="E96" s="65"/>
    </row>
    <row r="97" spans="5:5" x14ac:dyDescent="0.2">
      <c r="E97" s="65"/>
    </row>
    <row r="98" spans="5:5" x14ac:dyDescent="0.2">
      <c r="E98" s="65"/>
    </row>
    <row r="99" spans="5:5" x14ac:dyDescent="0.2">
      <c r="E99" s="65"/>
    </row>
    <row r="100" spans="5:5" x14ac:dyDescent="0.2">
      <c r="E100" s="65"/>
    </row>
    <row r="101" spans="5:5" x14ac:dyDescent="0.2">
      <c r="E101" s="65"/>
    </row>
    <row r="102" spans="5:5" x14ac:dyDescent="0.2">
      <c r="E102" s="65"/>
    </row>
    <row r="103" spans="5:5" x14ac:dyDescent="0.2">
      <c r="E103" s="65"/>
    </row>
    <row r="104" spans="5:5" x14ac:dyDescent="0.2">
      <c r="E104" s="65"/>
    </row>
    <row r="105" spans="5:5" x14ac:dyDescent="0.2">
      <c r="E105" s="65"/>
    </row>
    <row r="106" spans="5:5" x14ac:dyDescent="0.2">
      <c r="E106" s="65"/>
    </row>
    <row r="107" spans="5:5" x14ac:dyDescent="0.2">
      <c r="E107" s="65"/>
    </row>
    <row r="108" spans="5:5" x14ac:dyDescent="0.2">
      <c r="E108" s="65"/>
    </row>
    <row r="109" spans="5:5" x14ac:dyDescent="0.2">
      <c r="E109" s="65"/>
    </row>
    <row r="110" spans="5:5" x14ac:dyDescent="0.2">
      <c r="E110" s="65"/>
    </row>
    <row r="111" spans="5:5" x14ac:dyDescent="0.2">
      <c r="E111" s="65"/>
    </row>
    <row r="112" spans="5:5" x14ac:dyDescent="0.2">
      <c r="E112" s="65"/>
    </row>
    <row r="113" spans="5:5" x14ac:dyDescent="0.2">
      <c r="E113" s="65"/>
    </row>
    <row r="114" spans="5:5" x14ac:dyDescent="0.2">
      <c r="E114" s="65"/>
    </row>
    <row r="115" spans="5:5" x14ac:dyDescent="0.2">
      <c r="E115" s="65"/>
    </row>
    <row r="116" spans="5:5" x14ac:dyDescent="0.2">
      <c r="E116" s="65"/>
    </row>
    <row r="117" spans="5:5" x14ac:dyDescent="0.2">
      <c r="E117" s="65"/>
    </row>
    <row r="118" spans="5:5" x14ac:dyDescent="0.2">
      <c r="E118" s="65"/>
    </row>
    <row r="119" spans="5:5" x14ac:dyDescent="0.2">
      <c r="E119" s="65"/>
    </row>
    <row r="120" spans="5:5" x14ac:dyDescent="0.2">
      <c r="E120" s="65"/>
    </row>
    <row r="121" spans="5:5" x14ac:dyDescent="0.2">
      <c r="E121" s="65"/>
    </row>
    <row r="122" spans="5:5" x14ac:dyDescent="0.2">
      <c r="E122" s="65"/>
    </row>
    <row r="123" spans="5:5" x14ac:dyDescent="0.2">
      <c r="E123" s="65"/>
    </row>
    <row r="124" spans="5:5" x14ac:dyDescent="0.2">
      <c r="E124" s="65"/>
    </row>
    <row r="125" spans="5:5" x14ac:dyDescent="0.2">
      <c r="E125" s="65"/>
    </row>
    <row r="126" spans="5:5" x14ac:dyDescent="0.2">
      <c r="E126" s="65"/>
    </row>
    <row r="127" spans="5:5" x14ac:dyDescent="0.2">
      <c r="E127" s="65"/>
    </row>
    <row r="128" spans="5:5" x14ac:dyDescent="0.2">
      <c r="E128" s="65"/>
    </row>
    <row r="129" spans="5:5" x14ac:dyDescent="0.2">
      <c r="E129" s="65"/>
    </row>
    <row r="130" spans="5:5" x14ac:dyDescent="0.2">
      <c r="E130" s="65"/>
    </row>
    <row r="131" spans="5:5" x14ac:dyDescent="0.2">
      <c r="E131" s="65"/>
    </row>
    <row r="132" spans="5:5" x14ac:dyDescent="0.2">
      <c r="E132" s="65"/>
    </row>
    <row r="133" spans="5:5" x14ac:dyDescent="0.2">
      <c r="E133" s="65"/>
    </row>
    <row r="134" spans="5:5" x14ac:dyDescent="0.2">
      <c r="E134" s="65"/>
    </row>
    <row r="135" spans="5:5" x14ac:dyDescent="0.2">
      <c r="E135" s="65"/>
    </row>
    <row r="136" spans="5:5" x14ac:dyDescent="0.2">
      <c r="E136" s="65"/>
    </row>
    <row r="137" spans="5:5" x14ac:dyDescent="0.2">
      <c r="E137" s="65"/>
    </row>
    <row r="138" spans="5:5" x14ac:dyDescent="0.2">
      <c r="E138" s="65"/>
    </row>
    <row r="139" spans="5:5" x14ac:dyDescent="0.2">
      <c r="E139" s="65"/>
    </row>
    <row r="140" spans="5:5" x14ac:dyDescent="0.2">
      <c r="E140" s="65"/>
    </row>
    <row r="141" spans="5:5" x14ac:dyDescent="0.2">
      <c r="E141" s="65"/>
    </row>
    <row r="142" spans="5:5" x14ac:dyDescent="0.2">
      <c r="E142" s="65"/>
    </row>
    <row r="143" spans="5:5" x14ac:dyDescent="0.2">
      <c r="E143" s="65"/>
    </row>
    <row r="144" spans="5:5" x14ac:dyDescent="0.2">
      <c r="E144" s="65"/>
    </row>
    <row r="145" spans="5:5" x14ac:dyDescent="0.2">
      <c r="E145" s="65"/>
    </row>
    <row r="146" spans="5:5" x14ac:dyDescent="0.2">
      <c r="E146" s="65"/>
    </row>
    <row r="147" spans="5:5" x14ac:dyDescent="0.2">
      <c r="E147" s="65"/>
    </row>
    <row r="148" spans="5:5" x14ac:dyDescent="0.2">
      <c r="E148" s="65"/>
    </row>
    <row r="149" spans="5:5" x14ac:dyDescent="0.2">
      <c r="E149" s="65"/>
    </row>
    <row r="150" spans="5:5" x14ac:dyDescent="0.2">
      <c r="E150" s="65"/>
    </row>
    <row r="151" spans="5:5" x14ac:dyDescent="0.2">
      <c r="E151" s="65"/>
    </row>
    <row r="152" spans="5:5" x14ac:dyDescent="0.2">
      <c r="E152" s="65"/>
    </row>
    <row r="153" spans="5:5" x14ac:dyDescent="0.2">
      <c r="E153" s="65"/>
    </row>
    <row r="154" spans="5:5" x14ac:dyDescent="0.2">
      <c r="E154" s="65"/>
    </row>
    <row r="155" spans="5:5" x14ac:dyDescent="0.2">
      <c r="E155" s="65"/>
    </row>
    <row r="156" spans="5:5" x14ac:dyDescent="0.2">
      <c r="E156" s="65"/>
    </row>
    <row r="157" spans="5:5" x14ac:dyDescent="0.2">
      <c r="E157" s="65"/>
    </row>
    <row r="158" spans="5:5" x14ac:dyDescent="0.2">
      <c r="E158" s="65"/>
    </row>
    <row r="159" spans="5:5" x14ac:dyDescent="0.2">
      <c r="E159" s="65"/>
    </row>
    <row r="160" spans="5:5" x14ac:dyDescent="0.2">
      <c r="E160" s="65"/>
    </row>
    <row r="161" spans="5:5" x14ac:dyDescent="0.2">
      <c r="E161" s="65"/>
    </row>
    <row r="162" spans="5:5" x14ac:dyDescent="0.2">
      <c r="E162" s="65"/>
    </row>
    <row r="163" spans="5:5" x14ac:dyDescent="0.2">
      <c r="E163" s="65"/>
    </row>
    <row r="164" spans="5:5" x14ac:dyDescent="0.2">
      <c r="E164" s="65"/>
    </row>
    <row r="165" spans="5:5" x14ac:dyDescent="0.2">
      <c r="E165" s="65"/>
    </row>
    <row r="166" spans="5:5" x14ac:dyDescent="0.2">
      <c r="E166" s="65"/>
    </row>
    <row r="167" spans="5:5" x14ac:dyDescent="0.2">
      <c r="E167" s="65"/>
    </row>
    <row r="168" spans="5:5" x14ac:dyDescent="0.2">
      <c r="E168" s="65"/>
    </row>
    <row r="169" spans="5:5" x14ac:dyDescent="0.2">
      <c r="E169" s="65"/>
    </row>
    <row r="170" spans="5:5" x14ac:dyDescent="0.2">
      <c r="E170" s="65"/>
    </row>
    <row r="171" spans="5:5" x14ac:dyDescent="0.2">
      <c r="E171" s="65"/>
    </row>
    <row r="172" spans="5:5" x14ac:dyDescent="0.2">
      <c r="E172" s="65"/>
    </row>
    <row r="173" spans="5:5" x14ac:dyDescent="0.2">
      <c r="E173" s="65"/>
    </row>
    <row r="174" spans="5:5" x14ac:dyDescent="0.2">
      <c r="E174" s="65"/>
    </row>
    <row r="175" spans="5:5" x14ac:dyDescent="0.2">
      <c r="E175" s="65"/>
    </row>
    <row r="176" spans="5:5" x14ac:dyDescent="0.2">
      <c r="E176" s="65"/>
    </row>
    <row r="177" spans="5:5" x14ac:dyDescent="0.2">
      <c r="E177" s="65"/>
    </row>
    <row r="178" spans="5:5" x14ac:dyDescent="0.2">
      <c r="E178" s="65"/>
    </row>
    <row r="179" spans="5:5" x14ac:dyDescent="0.2">
      <c r="E179" s="65"/>
    </row>
    <row r="180" spans="5:5" x14ac:dyDescent="0.2">
      <c r="E180" s="65"/>
    </row>
    <row r="181" spans="5:5" x14ac:dyDescent="0.2">
      <c r="E181" s="65"/>
    </row>
    <row r="182" spans="5:5" x14ac:dyDescent="0.2">
      <c r="E182" s="65"/>
    </row>
    <row r="183" spans="5:5" x14ac:dyDescent="0.2">
      <c r="E183" s="65"/>
    </row>
    <row r="184" spans="5:5" x14ac:dyDescent="0.2">
      <c r="E184" s="65"/>
    </row>
    <row r="185" spans="5:5" x14ac:dyDescent="0.2">
      <c r="E185" s="65"/>
    </row>
    <row r="186" spans="5:5" x14ac:dyDescent="0.2">
      <c r="E186" s="65"/>
    </row>
    <row r="187" spans="5:5" x14ac:dyDescent="0.2">
      <c r="E187" s="65"/>
    </row>
    <row r="188" spans="5:5" x14ac:dyDescent="0.2">
      <c r="E188" s="65"/>
    </row>
    <row r="189" spans="5:5" x14ac:dyDescent="0.2">
      <c r="E189" s="65"/>
    </row>
    <row r="190" spans="5:5" x14ac:dyDescent="0.2">
      <c r="E190" s="65"/>
    </row>
    <row r="191" spans="5:5" x14ac:dyDescent="0.2">
      <c r="E191" s="65"/>
    </row>
    <row r="192" spans="5:5" x14ac:dyDescent="0.2">
      <c r="E192" s="65"/>
    </row>
    <row r="193" spans="5:5" x14ac:dyDescent="0.2">
      <c r="E193" s="65"/>
    </row>
    <row r="194" spans="5:5" x14ac:dyDescent="0.2">
      <c r="E194" s="65"/>
    </row>
    <row r="195" spans="5:5" x14ac:dyDescent="0.2">
      <c r="E195" s="65"/>
    </row>
    <row r="196" spans="5:5" x14ac:dyDescent="0.2">
      <c r="E196" s="65"/>
    </row>
    <row r="197" spans="5:5" x14ac:dyDescent="0.2">
      <c r="E197" s="65"/>
    </row>
    <row r="198" spans="5:5" x14ac:dyDescent="0.2">
      <c r="E198" s="65"/>
    </row>
    <row r="199" spans="5:5" x14ac:dyDescent="0.2">
      <c r="E199" s="65"/>
    </row>
    <row r="200" spans="5:5" x14ac:dyDescent="0.2">
      <c r="E200" s="65"/>
    </row>
    <row r="201" spans="5:5" x14ac:dyDescent="0.2">
      <c r="E201" s="65"/>
    </row>
    <row r="202" spans="5:5" x14ac:dyDescent="0.2">
      <c r="E202" s="65"/>
    </row>
    <row r="203" spans="5:5" x14ac:dyDescent="0.2">
      <c r="E203" s="65"/>
    </row>
    <row r="204" spans="5:5" x14ac:dyDescent="0.2">
      <c r="E204" s="65"/>
    </row>
    <row r="205" spans="5:5" x14ac:dyDescent="0.2">
      <c r="E205" s="65"/>
    </row>
    <row r="206" spans="5:5" x14ac:dyDescent="0.2">
      <c r="E206" s="65"/>
    </row>
    <row r="207" spans="5:5" x14ac:dyDescent="0.2">
      <c r="E207" s="65"/>
    </row>
    <row r="208" spans="5:5" x14ac:dyDescent="0.2">
      <c r="E208" s="65"/>
    </row>
    <row r="209" spans="5:5" x14ac:dyDescent="0.2">
      <c r="E209" s="65"/>
    </row>
    <row r="210" spans="5:5" x14ac:dyDescent="0.2">
      <c r="E210" s="65"/>
    </row>
    <row r="211" spans="5:5" x14ac:dyDescent="0.2">
      <c r="E211" s="65"/>
    </row>
    <row r="212" spans="5:5" x14ac:dyDescent="0.2">
      <c r="E212" s="65"/>
    </row>
    <row r="213" spans="5:5" x14ac:dyDescent="0.2">
      <c r="E213" s="65"/>
    </row>
    <row r="214" spans="5:5" x14ac:dyDescent="0.2">
      <c r="E214" s="65"/>
    </row>
    <row r="215" spans="5:5" x14ac:dyDescent="0.2">
      <c r="E215" s="65"/>
    </row>
    <row r="216" spans="5:5" x14ac:dyDescent="0.2">
      <c r="E216" s="65"/>
    </row>
    <row r="217" spans="5:5" x14ac:dyDescent="0.2">
      <c r="E217" s="65"/>
    </row>
    <row r="218" spans="5:5" x14ac:dyDescent="0.2">
      <c r="E218" s="65"/>
    </row>
    <row r="219" spans="5:5" x14ac:dyDescent="0.2">
      <c r="E219" s="65"/>
    </row>
    <row r="220" spans="5:5" x14ac:dyDescent="0.2">
      <c r="E220" s="65"/>
    </row>
    <row r="221" spans="5:5" x14ac:dyDescent="0.2">
      <c r="E221" s="65"/>
    </row>
    <row r="222" spans="5:5" x14ac:dyDescent="0.2">
      <c r="E222" s="65"/>
    </row>
    <row r="223" spans="5:5" x14ac:dyDescent="0.2">
      <c r="E223" s="65"/>
    </row>
    <row r="224" spans="5:5" x14ac:dyDescent="0.2">
      <c r="E224" s="65"/>
    </row>
    <row r="225" spans="5:5" x14ac:dyDescent="0.2">
      <c r="E225" s="65"/>
    </row>
    <row r="226" spans="5:5" x14ac:dyDescent="0.2">
      <c r="E226" s="65"/>
    </row>
    <row r="227" spans="5:5" x14ac:dyDescent="0.2">
      <c r="E227" s="65"/>
    </row>
    <row r="228" spans="5:5" x14ac:dyDescent="0.2">
      <c r="E228" s="65"/>
    </row>
    <row r="229" spans="5:5" x14ac:dyDescent="0.2">
      <c r="E229" s="65"/>
    </row>
    <row r="230" spans="5:5" x14ac:dyDescent="0.2">
      <c r="E230" s="65"/>
    </row>
    <row r="231" spans="5:5" x14ac:dyDescent="0.2">
      <c r="E231" s="65"/>
    </row>
    <row r="232" spans="5:5" x14ac:dyDescent="0.2">
      <c r="E232" s="65"/>
    </row>
    <row r="233" spans="5:5" x14ac:dyDescent="0.2">
      <c r="E233" s="65"/>
    </row>
    <row r="234" spans="5:5" x14ac:dyDescent="0.2">
      <c r="E234" s="65"/>
    </row>
    <row r="235" spans="5:5" x14ac:dyDescent="0.2">
      <c r="E235" s="65"/>
    </row>
    <row r="236" spans="5:5" x14ac:dyDescent="0.2">
      <c r="E236" s="65"/>
    </row>
    <row r="237" spans="5:5" x14ac:dyDescent="0.2">
      <c r="E237" s="65"/>
    </row>
    <row r="238" spans="5:5" x14ac:dyDescent="0.2">
      <c r="E238" s="65"/>
    </row>
    <row r="239" spans="5:5" x14ac:dyDescent="0.2">
      <c r="E239" s="65"/>
    </row>
    <row r="240" spans="5:5" x14ac:dyDescent="0.2">
      <c r="E240" s="65"/>
    </row>
    <row r="241" spans="5:5" x14ac:dyDescent="0.2">
      <c r="E241" s="65"/>
    </row>
    <row r="242" spans="5:5" x14ac:dyDescent="0.2">
      <c r="E242" s="65"/>
    </row>
    <row r="243" spans="5:5" x14ac:dyDescent="0.2">
      <c r="E243" s="65"/>
    </row>
    <row r="244" spans="5:5" x14ac:dyDescent="0.2">
      <c r="E244" s="65"/>
    </row>
    <row r="245" spans="5:5" x14ac:dyDescent="0.2">
      <c r="E245" s="65"/>
    </row>
    <row r="246" spans="5:5" x14ac:dyDescent="0.2">
      <c r="E246" s="65"/>
    </row>
    <row r="247" spans="5:5" x14ac:dyDescent="0.2">
      <c r="E247" s="65"/>
    </row>
    <row r="248" spans="5:5" x14ac:dyDescent="0.2">
      <c r="E248" s="65"/>
    </row>
    <row r="249" spans="5:5" x14ac:dyDescent="0.2">
      <c r="E249" s="65"/>
    </row>
    <row r="250" spans="5:5" x14ac:dyDescent="0.2">
      <c r="E250" s="65"/>
    </row>
    <row r="251" spans="5:5" x14ac:dyDescent="0.2">
      <c r="E251" s="65"/>
    </row>
    <row r="252" spans="5:5" x14ac:dyDescent="0.2">
      <c r="E252" s="65"/>
    </row>
    <row r="253" spans="5:5" x14ac:dyDescent="0.2">
      <c r="E253" s="65"/>
    </row>
    <row r="254" spans="5:5" x14ac:dyDescent="0.2">
      <c r="E254" s="65"/>
    </row>
    <row r="255" spans="5:5" x14ac:dyDescent="0.2">
      <c r="E255" s="65"/>
    </row>
    <row r="256" spans="5:5" x14ac:dyDescent="0.2">
      <c r="E256" s="65"/>
    </row>
    <row r="257" spans="5:5" x14ac:dyDescent="0.2">
      <c r="E257" s="65"/>
    </row>
    <row r="258" spans="5:5" x14ac:dyDescent="0.2">
      <c r="E258" s="65"/>
    </row>
    <row r="259" spans="5:5" x14ac:dyDescent="0.2">
      <c r="E259" s="65"/>
    </row>
    <row r="260" spans="5:5" x14ac:dyDescent="0.2">
      <c r="E260" s="65"/>
    </row>
    <row r="261" spans="5:5" x14ac:dyDescent="0.2">
      <c r="E261" s="65"/>
    </row>
    <row r="262" spans="5:5" x14ac:dyDescent="0.2">
      <c r="E262" s="65"/>
    </row>
    <row r="263" spans="5:5" x14ac:dyDescent="0.2">
      <c r="E263" s="65"/>
    </row>
    <row r="264" spans="5:5" x14ac:dyDescent="0.2">
      <c r="E264" s="65"/>
    </row>
    <row r="265" spans="5:5" x14ac:dyDescent="0.2">
      <c r="E265" s="65"/>
    </row>
    <row r="266" spans="5:5" x14ac:dyDescent="0.2">
      <c r="E266" s="65"/>
    </row>
    <row r="267" spans="5:5" x14ac:dyDescent="0.2">
      <c r="E267" s="65"/>
    </row>
    <row r="268" spans="5:5" x14ac:dyDescent="0.2">
      <c r="E268" s="65"/>
    </row>
    <row r="269" spans="5:5" x14ac:dyDescent="0.2">
      <c r="E269" s="65"/>
    </row>
    <row r="270" spans="5:5" x14ac:dyDescent="0.2">
      <c r="E270" s="65"/>
    </row>
    <row r="271" spans="5:5" x14ac:dyDescent="0.2">
      <c r="E271" s="65"/>
    </row>
    <row r="272" spans="5:5" x14ac:dyDescent="0.2">
      <c r="E272" s="65"/>
    </row>
    <row r="273" spans="5:5" x14ac:dyDescent="0.2">
      <c r="E273" s="65"/>
    </row>
    <row r="274" spans="5:5" x14ac:dyDescent="0.2">
      <c r="E274" s="65"/>
    </row>
    <row r="275" spans="5:5" x14ac:dyDescent="0.2">
      <c r="E275" s="65"/>
    </row>
    <row r="276" spans="5:5" x14ac:dyDescent="0.2">
      <c r="E276" s="65"/>
    </row>
    <row r="277" spans="5:5" x14ac:dyDescent="0.2">
      <c r="E277" s="65"/>
    </row>
    <row r="278" spans="5:5" x14ac:dyDescent="0.2">
      <c r="E278" s="65"/>
    </row>
    <row r="279" spans="5:5" x14ac:dyDescent="0.2">
      <c r="E279" s="65"/>
    </row>
    <row r="280" spans="5:5" x14ac:dyDescent="0.2">
      <c r="E280" s="65"/>
    </row>
    <row r="281" spans="5:5" x14ac:dyDescent="0.2">
      <c r="E281" s="65"/>
    </row>
    <row r="282" spans="5:5" x14ac:dyDescent="0.2">
      <c r="E282" s="65"/>
    </row>
    <row r="283" spans="5:5" x14ac:dyDescent="0.2">
      <c r="E283" s="65"/>
    </row>
    <row r="284" spans="5:5" x14ac:dyDescent="0.2">
      <c r="E284" s="65"/>
    </row>
    <row r="285" spans="5:5" x14ac:dyDescent="0.2">
      <c r="E285" s="65"/>
    </row>
    <row r="286" spans="5:5" x14ac:dyDescent="0.2">
      <c r="E286" s="65"/>
    </row>
    <row r="287" spans="5:5" x14ac:dyDescent="0.2">
      <c r="E287" s="65"/>
    </row>
    <row r="288" spans="5:5" x14ac:dyDescent="0.2">
      <c r="E288" s="65"/>
    </row>
    <row r="289" spans="5:5" x14ac:dyDescent="0.2">
      <c r="E289" s="65"/>
    </row>
    <row r="290" spans="5:5" x14ac:dyDescent="0.2">
      <c r="E290" s="65"/>
    </row>
    <row r="291" spans="5:5" x14ac:dyDescent="0.2">
      <c r="E291" s="65"/>
    </row>
    <row r="292" spans="5:5" x14ac:dyDescent="0.2">
      <c r="E292" s="65"/>
    </row>
    <row r="293" spans="5:5" x14ac:dyDescent="0.2">
      <c r="E293" s="65"/>
    </row>
    <row r="294" spans="5:5" x14ac:dyDescent="0.2">
      <c r="E294" s="65"/>
    </row>
    <row r="295" spans="5:5" x14ac:dyDescent="0.2">
      <c r="E295" s="65"/>
    </row>
    <row r="296" spans="5:5" x14ac:dyDescent="0.2">
      <c r="E296" s="65"/>
    </row>
    <row r="297" spans="5:5" x14ac:dyDescent="0.2">
      <c r="E297" s="65"/>
    </row>
    <row r="298" spans="5:5" x14ac:dyDescent="0.2">
      <c r="E298" s="65"/>
    </row>
    <row r="299" spans="5:5" x14ac:dyDescent="0.2">
      <c r="E299" s="65"/>
    </row>
    <row r="300" spans="5:5" x14ac:dyDescent="0.2">
      <c r="E300" s="65"/>
    </row>
    <row r="301" spans="5:5" x14ac:dyDescent="0.2">
      <c r="E301" s="65"/>
    </row>
    <row r="302" spans="5:5" x14ac:dyDescent="0.2">
      <c r="E302" s="65"/>
    </row>
    <row r="303" spans="5:5" x14ac:dyDescent="0.2">
      <c r="E303" s="65"/>
    </row>
    <row r="304" spans="5:5" x14ac:dyDescent="0.2">
      <c r="E304" s="65"/>
    </row>
    <row r="305" spans="5:5" x14ac:dyDescent="0.2">
      <c r="E305" s="65"/>
    </row>
    <row r="306" spans="5:5" x14ac:dyDescent="0.2">
      <c r="E306" s="65"/>
    </row>
    <row r="307" spans="5:5" x14ac:dyDescent="0.2">
      <c r="E307" s="65"/>
    </row>
    <row r="308" spans="5:5" x14ac:dyDescent="0.2">
      <c r="E308" s="65"/>
    </row>
    <row r="309" spans="5:5" x14ac:dyDescent="0.2">
      <c r="E309" s="65"/>
    </row>
    <row r="310" spans="5:5" x14ac:dyDescent="0.2">
      <c r="E310" s="65"/>
    </row>
    <row r="311" spans="5:5" x14ac:dyDescent="0.2">
      <c r="E311" s="65"/>
    </row>
    <row r="312" spans="5:5" x14ac:dyDescent="0.2">
      <c r="E312" s="65"/>
    </row>
    <row r="313" spans="5:5" x14ac:dyDescent="0.2">
      <c r="E313" s="65"/>
    </row>
    <row r="314" spans="5:5" x14ac:dyDescent="0.2">
      <c r="E314" s="65"/>
    </row>
    <row r="315" spans="5:5" x14ac:dyDescent="0.2">
      <c r="E315" s="65"/>
    </row>
    <row r="316" spans="5:5" x14ac:dyDescent="0.2">
      <c r="E316" s="65"/>
    </row>
    <row r="317" spans="5:5" x14ac:dyDescent="0.2">
      <c r="E317" s="65"/>
    </row>
    <row r="318" spans="5:5" x14ac:dyDescent="0.2">
      <c r="E318" s="65"/>
    </row>
    <row r="319" spans="5:5" x14ac:dyDescent="0.2">
      <c r="E319" s="65"/>
    </row>
    <row r="320" spans="5:5" x14ac:dyDescent="0.2">
      <c r="E320" s="65"/>
    </row>
    <row r="321" spans="5:5" x14ac:dyDescent="0.2">
      <c r="E321" s="65"/>
    </row>
    <row r="322" spans="5:5" x14ac:dyDescent="0.2">
      <c r="E322" s="65"/>
    </row>
    <row r="323" spans="5:5" x14ac:dyDescent="0.2">
      <c r="E323" s="65"/>
    </row>
    <row r="324" spans="5:5" x14ac:dyDescent="0.2">
      <c r="E324" s="65"/>
    </row>
    <row r="325" spans="5:5" x14ac:dyDescent="0.2">
      <c r="E325" s="65"/>
    </row>
    <row r="326" spans="5:5" x14ac:dyDescent="0.2">
      <c r="E326" s="65"/>
    </row>
    <row r="327" spans="5:5" x14ac:dyDescent="0.2">
      <c r="E327" s="65"/>
    </row>
    <row r="328" spans="5:5" x14ac:dyDescent="0.2">
      <c r="E328" s="65"/>
    </row>
    <row r="329" spans="5:5" x14ac:dyDescent="0.2">
      <c r="E329" s="65"/>
    </row>
    <row r="330" spans="5:5" x14ac:dyDescent="0.2">
      <c r="E330" s="65"/>
    </row>
    <row r="331" spans="5:5" x14ac:dyDescent="0.2">
      <c r="E331" s="65"/>
    </row>
    <row r="332" spans="5:5" x14ac:dyDescent="0.2">
      <c r="E332" s="65"/>
    </row>
    <row r="333" spans="5:5" x14ac:dyDescent="0.2">
      <c r="E333" s="65"/>
    </row>
    <row r="334" spans="5:5" x14ac:dyDescent="0.2">
      <c r="E334" s="65"/>
    </row>
    <row r="335" spans="5:5" x14ac:dyDescent="0.2">
      <c r="E335" s="65"/>
    </row>
    <row r="336" spans="5:5" x14ac:dyDescent="0.2">
      <c r="E336" s="65"/>
    </row>
    <row r="337" spans="5:5" x14ac:dyDescent="0.2">
      <c r="E337" s="65"/>
    </row>
    <row r="338" spans="5:5" x14ac:dyDescent="0.2">
      <c r="E338" s="65"/>
    </row>
    <row r="339" spans="5:5" x14ac:dyDescent="0.2">
      <c r="E339" s="65"/>
    </row>
    <row r="340" spans="5:5" x14ac:dyDescent="0.2">
      <c r="E340" s="65"/>
    </row>
    <row r="341" spans="5:5" x14ac:dyDescent="0.2">
      <c r="E341" s="65"/>
    </row>
    <row r="342" spans="5:5" x14ac:dyDescent="0.2">
      <c r="E342" s="65"/>
    </row>
    <row r="343" spans="5:5" x14ac:dyDescent="0.2">
      <c r="E343" s="65"/>
    </row>
    <row r="344" spans="5:5" x14ac:dyDescent="0.2">
      <c r="E344" s="65"/>
    </row>
    <row r="345" spans="5:5" x14ac:dyDescent="0.2">
      <c r="E345" s="65"/>
    </row>
    <row r="346" spans="5:5" x14ac:dyDescent="0.2">
      <c r="E346" s="65"/>
    </row>
    <row r="347" spans="5:5" x14ac:dyDescent="0.2">
      <c r="E347" s="65"/>
    </row>
    <row r="348" spans="5:5" x14ac:dyDescent="0.2">
      <c r="E348" s="65"/>
    </row>
    <row r="349" spans="5:5" x14ac:dyDescent="0.2">
      <c r="E349" s="65"/>
    </row>
    <row r="350" spans="5:5" x14ac:dyDescent="0.2">
      <c r="E350" s="65"/>
    </row>
    <row r="351" spans="5:5" x14ac:dyDescent="0.2">
      <c r="E351" s="65"/>
    </row>
    <row r="352" spans="5:5" x14ac:dyDescent="0.2">
      <c r="E352" s="65"/>
    </row>
    <row r="353" spans="5:5" x14ac:dyDescent="0.2">
      <c r="E353" s="65"/>
    </row>
    <row r="354" spans="5:5" x14ac:dyDescent="0.2">
      <c r="E354" s="65"/>
    </row>
    <row r="355" spans="5:5" x14ac:dyDescent="0.2">
      <c r="E355" s="65"/>
    </row>
    <row r="356" spans="5:5" x14ac:dyDescent="0.2">
      <c r="E356" s="65"/>
    </row>
    <row r="357" spans="5:5" x14ac:dyDescent="0.2">
      <c r="E357" s="65"/>
    </row>
    <row r="358" spans="5:5" x14ac:dyDescent="0.2">
      <c r="E358" s="65"/>
    </row>
    <row r="359" spans="5:5" x14ac:dyDescent="0.2">
      <c r="E359" s="65"/>
    </row>
    <row r="360" spans="5:5" x14ac:dyDescent="0.2">
      <c r="E360" s="65"/>
    </row>
    <row r="361" spans="5:5" x14ac:dyDescent="0.2">
      <c r="E361" s="65"/>
    </row>
    <row r="362" spans="5:5" x14ac:dyDescent="0.2">
      <c r="E362" s="65"/>
    </row>
    <row r="363" spans="5:5" x14ac:dyDescent="0.2">
      <c r="E363" s="65"/>
    </row>
    <row r="364" spans="5:5" x14ac:dyDescent="0.2">
      <c r="E364" s="65"/>
    </row>
    <row r="365" spans="5:5" x14ac:dyDescent="0.2">
      <c r="E365" s="65"/>
    </row>
    <row r="366" spans="5:5" x14ac:dyDescent="0.2">
      <c r="E366" s="65"/>
    </row>
    <row r="367" spans="5:5" x14ac:dyDescent="0.2">
      <c r="E367" s="65"/>
    </row>
    <row r="368" spans="5:5" x14ac:dyDescent="0.2">
      <c r="E368" s="65"/>
    </row>
    <row r="369" spans="5:5" x14ac:dyDescent="0.2">
      <c r="E369" s="65"/>
    </row>
    <row r="370" spans="5:5" x14ac:dyDescent="0.2">
      <c r="E370" s="65"/>
    </row>
    <row r="371" spans="5:5" x14ac:dyDescent="0.2">
      <c r="E371" s="65"/>
    </row>
    <row r="372" spans="5:5" x14ac:dyDescent="0.2">
      <c r="E372" s="65"/>
    </row>
    <row r="373" spans="5:5" x14ac:dyDescent="0.2">
      <c r="E373" s="65"/>
    </row>
    <row r="374" spans="5:5" x14ac:dyDescent="0.2">
      <c r="E374" s="65"/>
    </row>
    <row r="375" spans="5:5" x14ac:dyDescent="0.2">
      <c r="E375" s="65"/>
    </row>
    <row r="376" spans="5:5" x14ac:dyDescent="0.2">
      <c r="E376" s="65"/>
    </row>
    <row r="377" spans="5:5" x14ac:dyDescent="0.2">
      <c r="E377" s="65"/>
    </row>
    <row r="378" spans="5:5" x14ac:dyDescent="0.2">
      <c r="E378" s="65"/>
    </row>
    <row r="379" spans="5:5" x14ac:dyDescent="0.2">
      <c r="E379" s="65"/>
    </row>
    <row r="380" spans="5:5" x14ac:dyDescent="0.2">
      <c r="E380" s="65"/>
    </row>
    <row r="381" spans="5:5" x14ac:dyDescent="0.2">
      <c r="E381" s="65"/>
    </row>
    <row r="382" spans="5:5" x14ac:dyDescent="0.2">
      <c r="E382" s="65"/>
    </row>
    <row r="383" spans="5:5" x14ac:dyDescent="0.2">
      <c r="E383" s="65"/>
    </row>
    <row r="384" spans="5:5" x14ac:dyDescent="0.2">
      <c r="E384" s="65"/>
    </row>
    <row r="385" spans="5:5" x14ac:dyDescent="0.2">
      <c r="E385" s="65"/>
    </row>
    <row r="386" spans="5:5" x14ac:dyDescent="0.2">
      <c r="E386" s="65"/>
    </row>
    <row r="387" spans="5:5" x14ac:dyDescent="0.2">
      <c r="E387" s="65"/>
    </row>
    <row r="388" spans="5:5" x14ac:dyDescent="0.2">
      <c r="E388" s="65"/>
    </row>
    <row r="389" spans="5:5" x14ac:dyDescent="0.2">
      <c r="E389" s="65"/>
    </row>
    <row r="390" spans="5:5" x14ac:dyDescent="0.2">
      <c r="E390" s="65"/>
    </row>
    <row r="391" spans="5:5" x14ac:dyDescent="0.2">
      <c r="E391" s="65"/>
    </row>
    <row r="392" spans="5:5" x14ac:dyDescent="0.2">
      <c r="E392" s="65"/>
    </row>
    <row r="393" spans="5:5" x14ac:dyDescent="0.2">
      <c r="E393" s="65"/>
    </row>
    <row r="394" spans="5:5" x14ac:dyDescent="0.2">
      <c r="E394" s="65"/>
    </row>
    <row r="395" spans="5:5" x14ac:dyDescent="0.2">
      <c r="E395" s="65"/>
    </row>
    <row r="396" spans="5:5" x14ac:dyDescent="0.2">
      <c r="E396" s="65"/>
    </row>
    <row r="397" spans="5:5" x14ac:dyDescent="0.2">
      <c r="E397" s="65"/>
    </row>
    <row r="398" spans="5:5" x14ac:dyDescent="0.2">
      <c r="E398" s="65"/>
    </row>
    <row r="399" spans="5:5" x14ac:dyDescent="0.2">
      <c r="E399" s="65"/>
    </row>
    <row r="400" spans="5:5" x14ac:dyDescent="0.2">
      <c r="E400" s="65"/>
    </row>
    <row r="401" spans="5:5" x14ac:dyDescent="0.2">
      <c r="E401" s="65"/>
    </row>
    <row r="402" spans="5:5" x14ac:dyDescent="0.2">
      <c r="E402" s="65"/>
    </row>
    <row r="403" spans="5:5" x14ac:dyDescent="0.2">
      <c r="E403" s="65"/>
    </row>
    <row r="404" spans="5:5" x14ac:dyDescent="0.2">
      <c r="E404" s="65"/>
    </row>
    <row r="405" spans="5:5" x14ac:dyDescent="0.2">
      <c r="E405" s="65"/>
    </row>
    <row r="406" spans="5:5" x14ac:dyDescent="0.2">
      <c r="E406" s="65"/>
    </row>
    <row r="407" spans="5:5" x14ac:dyDescent="0.2">
      <c r="E407" s="65"/>
    </row>
    <row r="408" spans="5:5" x14ac:dyDescent="0.2">
      <c r="E408" s="65"/>
    </row>
    <row r="409" spans="5:5" x14ac:dyDescent="0.2">
      <c r="E409" s="65"/>
    </row>
    <row r="410" spans="5:5" x14ac:dyDescent="0.2">
      <c r="E410" s="65"/>
    </row>
    <row r="411" spans="5:5" x14ac:dyDescent="0.2">
      <c r="E411" s="65"/>
    </row>
    <row r="412" spans="5:5" x14ac:dyDescent="0.2">
      <c r="E412" s="65"/>
    </row>
    <row r="413" spans="5:5" x14ac:dyDescent="0.2">
      <c r="E413" s="65"/>
    </row>
    <row r="414" spans="5:5" x14ac:dyDescent="0.2">
      <c r="E414" s="65"/>
    </row>
    <row r="415" spans="5:5" x14ac:dyDescent="0.2">
      <c r="E415" s="65"/>
    </row>
    <row r="416" spans="5:5" x14ac:dyDescent="0.2">
      <c r="E416" s="65"/>
    </row>
    <row r="417" spans="5:5" x14ac:dyDescent="0.2">
      <c r="E417" s="65"/>
    </row>
    <row r="418" spans="5:5" x14ac:dyDescent="0.2">
      <c r="E418" s="65"/>
    </row>
    <row r="419" spans="5:5" x14ac:dyDescent="0.2">
      <c r="E419" s="65"/>
    </row>
    <row r="420" spans="5:5" x14ac:dyDescent="0.2">
      <c r="E420" s="65"/>
    </row>
    <row r="421" spans="5:5" x14ac:dyDescent="0.2">
      <c r="E421" s="65"/>
    </row>
    <row r="422" spans="5:5" x14ac:dyDescent="0.2">
      <c r="E422" s="65"/>
    </row>
    <row r="423" spans="5:5" x14ac:dyDescent="0.2">
      <c r="E423" s="65"/>
    </row>
    <row r="424" spans="5:5" x14ac:dyDescent="0.2">
      <c r="E424" s="65"/>
    </row>
    <row r="425" spans="5:5" x14ac:dyDescent="0.2">
      <c r="E425" s="65"/>
    </row>
    <row r="426" spans="5:5" x14ac:dyDescent="0.2">
      <c r="E426" s="65"/>
    </row>
    <row r="427" spans="5:5" x14ac:dyDescent="0.2">
      <c r="E427" s="65"/>
    </row>
    <row r="428" spans="5:5" x14ac:dyDescent="0.2">
      <c r="E428" s="65"/>
    </row>
    <row r="429" spans="5:5" x14ac:dyDescent="0.2">
      <c r="E429" s="65"/>
    </row>
    <row r="430" spans="5:5" x14ac:dyDescent="0.2">
      <c r="E430" s="65"/>
    </row>
    <row r="431" spans="5:5" x14ac:dyDescent="0.2">
      <c r="E431" s="65"/>
    </row>
    <row r="432" spans="5:5" x14ac:dyDescent="0.2">
      <c r="E432" s="65"/>
    </row>
    <row r="433" spans="5:5" x14ac:dyDescent="0.2">
      <c r="E433" s="65"/>
    </row>
    <row r="434" spans="5:5" x14ac:dyDescent="0.2">
      <c r="E434" s="65"/>
    </row>
    <row r="435" spans="5:5" x14ac:dyDescent="0.2">
      <c r="E435" s="65"/>
    </row>
    <row r="436" spans="5:5" x14ac:dyDescent="0.2">
      <c r="E436" s="65"/>
    </row>
    <row r="437" spans="5:5" x14ac:dyDescent="0.2">
      <c r="E437" s="65"/>
    </row>
    <row r="438" spans="5:5" x14ac:dyDescent="0.2">
      <c r="E438" s="65"/>
    </row>
    <row r="439" spans="5:5" x14ac:dyDescent="0.2">
      <c r="E439" s="65"/>
    </row>
    <row r="440" spans="5:5" x14ac:dyDescent="0.2">
      <c r="E440" s="65"/>
    </row>
    <row r="441" spans="5:5" x14ac:dyDescent="0.2">
      <c r="E441" s="65"/>
    </row>
    <row r="442" spans="5:5" x14ac:dyDescent="0.2">
      <c r="E442" s="65"/>
    </row>
    <row r="443" spans="5:5" x14ac:dyDescent="0.2">
      <c r="E443" s="65"/>
    </row>
    <row r="444" spans="5:5" x14ac:dyDescent="0.2">
      <c r="E444" s="65"/>
    </row>
    <row r="445" spans="5:5" x14ac:dyDescent="0.2">
      <c r="E445" s="65"/>
    </row>
    <row r="446" spans="5:5" x14ac:dyDescent="0.2">
      <c r="E446" s="65"/>
    </row>
    <row r="447" spans="5:5" x14ac:dyDescent="0.2">
      <c r="E447" s="65"/>
    </row>
    <row r="448" spans="5:5" x14ac:dyDescent="0.2">
      <c r="E448" s="65"/>
    </row>
    <row r="449" spans="5:5" x14ac:dyDescent="0.2">
      <c r="E449" s="65"/>
    </row>
    <row r="450" spans="5:5" x14ac:dyDescent="0.2">
      <c r="E450" s="65"/>
    </row>
    <row r="451" spans="5:5" x14ac:dyDescent="0.2">
      <c r="E451" s="65"/>
    </row>
    <row r="452" spans="5:5" x14ac:dyDescent="0.2">
      <c r="E452" s="65"/>
    </row>
    <row r="453" spans="5:5" x14ac:dyDescent="0.2">
      <c r="E453" s="65"/>
    </row>
    <row r="454" spans="5:5" x14ac:dyDescent="0.2">
      <c r="E454" s="65"/>
    </row>
    <row r="455" spans="5:5" x14ac:dyDescent="0.2">
      <c r="E455" s="65"/>
    </row>
    <row r="456" spans="5:5" x14ac:dyDescent="0.2">
      <c r="E456" s="65"/>
    </row>
    <row r="457" spans="5:5" x14ac:dyDescent="0.2">
      <c r="E457" s="65"/>
    </row>
    <row r="458" spans="5:5" x14ac:dyDescent="0.2">
      <c r="E458" s="65"/>
    </row>
    <row r="459" spans="5:5" x14ac:dyDescent="0.2">
      <c r="E459" s="65"/>
    </row>
    <row r="460" spans="5:5" x14ac:dyDescent="0.2">
      <c r="E460" s="65"/>
    </row>
    <row r="461" spans="5:5" x14ac:dyDescent="0.2">
      <c r="E461" s="65"/>
    </row>
    <row r="462" spans="5:5" x14ac:dyDescent="0.2">
      <c r="E462" s="65"/>
    </row>
    <row r="463" spans="5:5" x14ac:dyDescent="0.2">
      <c r="E463" s="65"/>
    </row>
    <row r="464" spans="5:5" x14ac:dyDescent="0.2">
      <c r="E464" s="65"/>
    </row>
    <row r="465" spans="5:5" x14ac:dyDescent="0.2">
      <c r="E465" s="65"/>
    </row>
    <row r="466" spans="5:5" x14ac:dyDescent="0.2">
      <c r="E466" s="65"/>
    </row>
    <row r="467" spans="5:5" x14ac:dyDescent="0.2">
      <c r="E467" s="65"/>
    </row>
    <row r="468" spans="5:5" x14ac:dyDescent="0.2">
      <c r="E468" s="65"/>
    </row>
    <row r="469" spans="5:5" x14ac:dyDescent="0.2">
      <c r="E469" s="65"/>
    </row>
    <row r="470" spans="5:5" x14ac:dyDescent="0.2">
      <c r="E470" s="65"/>
    </row>
    <row r="471" spans="5:5" x14ac:dyDescent="0.2">
      <c r="E471" s="65"/>
    </row>
    <row r="472" spans="5:5" x14ac:dyDescent="0.2">
      <c r="E472" s="65"/>
    </row>
    <row r="473" spans="5:5" x14ac:dyDescent="0.2">
      <c r="E473" s="65"/>
    </row>
    <row r="474" spans="5:5" x14ac:dyDescent="0.2">
      <c r="E474" s="65"/>
    </row>
    <row r="475" spans="5:5" x14ac:dyDescent="0.2">
      <c r="E475" s="65"/>
    </row>
    <row r="476" spans="5:5" x14ac:dyDescent="0.2">
      <c r="E476" s="65"/>
    </row>
    <row r="477" spans="5:5" x14ac:dyDescent="0.2">
      <c r="E477" s="65"/>
    </row>
    <row r="478" spans="5:5" x14ac:dyDescent="0.2">
      <c r="E478" s="65"/>
    </row>
    <row r="479" spans="5:5" x14ac:dyDescent="0.2">
      <c r="E479" s="65"/>
    </row>
    <row r="480" spans="5:5" x14ac:dyDescent="0.2">
      <c r="E480" s="65"/>
    </row>
    <row r="481" spans="5:5" x14ac:dyDescent="0.2">
      <c r="E481" s="65"/>
    </row>
    <row r="482" spans="5:5" x14ac:dyDescent="0.2">
      <c r="E482" s="65"/>
    </row>
    <row r="483" spans="5:5" x14ac:dyDescent="0.2">
      <c r="E483" s="65"/>
    </row>
    <row r="484" spans="5:5" x14ac:dyDescent="0.2">
      <c r="E484" s="65"/>
    </row>
    <row r="485" spans="5:5" x14ac:dyDescent="0.2">
      <c r="E485" s="65"/>
    </row>
    <row r="486" spans="5:5" x14ac:dyDescent="0.2">
      <c r="E486" s="65"/>
    </row>
    <row r="487" spans="5:5" x14ac:dyDescent="0.2">
      <c r="E487" s="65"/>
    </row>
    <row r="488" spans="5:5" x14ac:dyDescent="0.2">
      <c r="E488" s="65"/>
    </row>
    <row r="489" spans="5:5" x14ac:dyDescent="0.2">
      <c r="E489" s="65"/>
    </row>
    <row r="490" spans="5:5" x14ac:dyDescent="0.2">
      <c r="E490" s="65"/>
    </row>
    <row r="491" spans="5:5" x14ac:dyDescent="0.2">
      <c r="E491" s="65"/>
    </row>
    <row r="492" spans="5:5" x14ac:dyDescent="0.2">
      <c r="E492" s="65"/>
    </row>
    <row r="493" spans="5:5" x14ac:dyDescent="0.2">
      <c r="E493" s="65"/>
    </row>
    <row r="494" spans="5:5" x14ac:dyDescent="0.2">
      <c r="E494" s="65"/>
    </row>
    <row r="495" spans="5:5" x14ac:dyDescent="0.2">
      <c r="E495" s="65"/>
    </row>
    <row r="496" spans="5:5" x14ac:dyDescent="0.2">
      <c r="E496" s="65"/>
    </row>
    <row r="497" spans="5:5" x14ac:dyDescent="0.2">
      <c r="E497" s="65"/>
    </row>
    <row r="498" spans="5:5" x14ac:dyDescent="0.2">
      <c r="E498" s="65"/>
    </row>
    <row r="499" spans="5:5" x14ac:dyDescent="0.2">
      <c r="E499" s="65"/>
    </row>
    <row r="500" spans="5:5" x14ac:dyDescent="0.2">
      <c r="E500" s="65"/>
    </row>
    <row r="501" spans="5:5" x14ac:dyDescent="0.2">
      <c r="E501" s="65"/>
    </row>
    <row r="502" spans="5:5" x14ac:dyDescent="0.2">
      <c r="E502" s="65"/>
    </row>
    <row r="503" spans="5:5" x14ac:dyDescent="0.2">
      <c r="E503" s="65"/>
    </row>
    <row r="504" spans="5:5" x14ac:dyDescent="0.2">
      <c r="E504" s="65"/>
    </row>
    <row r="505" spans="5:5" x14ac:dyDescent="0.2">
      <c r="E505" s="65"/>
    </row>
    <row r="506" spans="5:5" x14ac:dyDescent="0.2">
      <c r="E506" s="65"/>
    </row>
    <row r="507" spans="5:5" x14ac:dyDescent="0.2">
      <c r="E507" s="65"/>
    </row>
    <row r="508" spans="5:5" x14ac:dyDescent="0.2">
      <c r="E508" s="65"/>
    </row>
    <row r="509" spans="5:5" x14ac:dyDescent="0.2">
      <c r="E509" s="65"/>
    </row>
    <row r="510" spans="5:5" x14ac:dyDescent="0.2">
      <c r="E510" s="65"/>
    </row>
    <row r="511" spans="5:5" x14ac:dyDescent="0.2">
      <c r="E511" s="65"/>
    </row>
    <row r="512" spans="5:5" x14ac:dyDescent="0.2">
      <c r="E512" s="65"/>
    </row>
    <row r="513" spans="5:5" x14ac:dyDescent="0.2">
      <c r="E513" s="65"/>
    </row>
    <row r="514" spans="5:5" x14ac:dyDescent="0.2">
      <c r="E514" s="65"/>
    </row>
    <row r="515" spans="5:5" x14ac:dyDescent="0.2">
      <c r="E515" s="65"/>
    </row>
    <row r="516" spans="5:5" x14ac:dyDescent="0.2">
      <c r="E516" s="65"/>
    </row>
    <row r="517" spans="5:5" x14ac:dyDescent="0.2">
      <c r="E517" s="65"/>
    </row>
    <row r="518" spans="5:5" x14ac:dyDescent="0.2">
      <c r="E518" s="65"/>
    </row>
    <row r="519" spans="5:5" x14ac:dyDescent="0.2">
      <c r="E519" s="65"/>
    </row>
    <row r="520" spans="5:5" x14ac:dyDescent="0.2">
      <c r="E520" s="65"/>
    </row>
    <row r="521" spans="5:5" x14ac:dyDescent="0.2">
      <c r="E521" s="65"/>
    </row>
    <row r="522" spans="5:5" x14ac:dyDescent="0.2">
      <c r="E522" s="65"/>
    </row>
    <row r="523" spans="5:5" x14ac:dyDescent="0.2">
      <c r="E523" s="65"/>
    </row>
    <row r="524" spans="5:5" x14ac:dyDescent="0.2">
      <c r="E524" s="65"/>
    </row>
    <row r="525" spans="5:5" x14ac:dyDescent="0.2">
      <c r="E525" s="65"/>
    </row>
    <row r="526" spans="5:5" x14ac:dyDescent="0.2">
      <c r="E526" s="65"/>
    </row>
    <row r="527" spans="5:5" x14ac:dyDescent="0.2">
      <c r="E527" s="65"/>
    </row>
    <row r="528" spans="5:5" x14ac:dyDescent="0.2">
      <c r="E528" s="65"/>
    </row>
    <row r="529" spans="5:5" x14ac:dyDescent="0.2">
      <c r="E529" s="65"/>
    </row>
    <row r="530" spans="5:5" x14ac:dyDescent="0.2">
      <c r="E530" s="65"/>
    </row>
    <row r="531" spans="5:5" x14ac:dyDescent="0.2">
      <c r="E531" s="65"/>
    </row>
    <row r="532" spans="5:5" x14ac:dyDescent="0.2">
      <c r="E532" s="65"/>
    </row>
    <row r="533" spans="5:5" x14ac:dyDescent="0.2">
      <c r="E533" s="65"/>
    </row>
    <row r="534" spans="5:5" x14ac:dyDescent="0.2">
      <c r="E534" s="65"/>
    </row>
    <row r="535" spans="5:5" x14ac:dyDescent="0.2">
      <c r="E535" s="65"/>
    </row>
    <row r="536" spans="5:5" x14ac:dyDescent="0.2">
      <c r="E536" s="65"/>
    </row>
    <row r="537" spans="5:5" x14ac:dyDescent="0.2">
      <c r="E537" s="65"/>
    </row>
    <row r="538" spans="5:5" x14ac:dyDescent="0.2">
      <c r="E538" s="65"/>
    </row>
    <row r="539" spans="5:5" x14ac:dyDescent="0.2">
      <c r="E539" s="65"/>
    </row>
    <row r="540" spans="5:5" x14ac:dyDescent="0.2">
      <c r="E540" s="65"/>
    </row>
    <row r="541" spans="5:5" x14ac:dyDescent="0.2">
      <c r="E541" s="65"/>
    </row>
    <row r="542" spans="5:5" x14ac:dyDescent="0.2">
      <c r="E542" s="65"/>
    </row>
    <row r="543" spans="5:5" x14ac:dyDescent="0.2">
      <c r="E543" s="65"/>
    </row>
    <row r="544" spans="5:5" x14ac:dyDescent="0.2">
      <c r="E544" s="65"/>
    </row>
    <row r="545" spans="5:5" x14ac:dyDescent="0.2">
      <c r="E545" s="65"/>
    </row>
    <row r="546" spans="5:5" x14ac:dyDescent="0.2">
      <c r="E546" s="65"/>
    </row>
    <row r="547" spans="5:5" x14ac:dyDescent="0.2">
      <c r="E547" s="65"/>
    </row>
    <row r="548" spans="5:5" x14ac:dyDescent="0.2">
      <c r="E548" s="65"/>
    </row>
    <row r="549" spans="5:5" x14ac:dyDescent="0.2">
      <c r="E549" s="65"/>
    </row>
    <row r="550" spans="5:5" x14ac:dyDescent="0.2">
      <c r="E550" s="65"/>
    </row>
    <row r="551" spans="5:5" x14ac:dyDescent="0.2">
      <c r="E551" s="65"/>
    </row>
    <row r="552" spans="5:5" x14ac:dyDescent="0.2">
      <c r="E552" s="65"/>
    </row>
    <row r="553" spans="5:5" x14ac:dyDescent="0.2">
      <c r="E553" s="65"/>
    </row>
    <row r="554" spans="5:5" x14ac:dyDescent="0.2">
      <c r="E554" s="65"/>
    </row>
    <row r="555" spans="5:5" x14ac:dyDescent="0.2">
      <c r="E555" s="65"/>
    </row>
    <row r="556" spans="5:5" x14ac:dyDescent="0.2">
      <c r="E556" s="65"/>
    </row>
    <row r="557" spans="5:5" x14ac:dyDescent="0.2">
      <c r="E557" s="65"/>
    </row>
    <row r="558" spans="5:5" x14ac:dyDescent="0.2">
      <c r="E558" s="65"/>
    </row>
    <row r="559" spans="5:5" x14ac:dyDescent="0.2">
      <c r="E559" s="65"/>
    </row>
    <row r="560" spans="5:5" x14ac:dyDescent="0.2">
      <c r="E560" s="65"/>
    </row>
    <row r="561" spans="5:5" x14ac:dyDescent="0.2">
      <c r="E561" s="65"/>
    </row>
    <row r="562" spans="5:5" x14ac:dyDescent="0.2">
      <c r="E562" s="65"/>
    </row>
    <row r="563" spans="5:5" x14ac:dyDescent="0.2">
      <c r="E563" s="65"/>
    </row>
    <row r="564" spans="5:5" x14ac:dyDescent="0.2">
      <c r="E564" s="65"/>
    </row>
    <row r="565" spans="5:5" x14ac:dyDescent="0.2">
      <c r="E565" s="65"/>
    </row>
    <row r="566" spans="5:5" x14ac:dyDescent="0.2">
      <c r="E566" s="65"/>
    </row>
    <row r="567" spans="5:5" x14ac:dyDescent="0.2">
      <c r="E567" s="65"/>
    </row>
    <row r="568" spans="5:5" x14ac:dyDescent="0.2">
      <c r="E568" s="65"/>
    </row>
    <row r="569" spans="5:5" x14ac:dyDescent="0.2">
      <c r="E569" s="65"/>
    </row>
    <row r="570" spans="5:5" x14ac:dyDescent="0.2">
      <c r="E570" s="65"/>
    </row>
    <row r="571" spans="5:5" x14ac:dyDescent="0.2">
      <c r="E571" s="65"/>
    </row>
    <row r="572" spans="5:5" x14ac:dyDescent="0.2">
      <c r="E572" s="65"/>
    </row>
    <row r="573" spans="5:5" x14ac:dyDescent="0.2">
      <c r="E573" s="65"/>
    </row>
    <row r="574" spans="5:5" x14ac:dyDescent="0.2">
      <c r="E574" s="65"/>
    </row>
    <row r="575" spans="5:5" x14ac:dyDescent="0.2">
      <c r="E575" s="65"/>
    </row>
    <row r="576" spans="5:5" x14ac:dyDescent="0.2">
      <c r="E576" s="65"/>
    </row>
    <row r="577" spans="5:5" x14ac:dyDescent="0.2">
      <c r="E577" s="65"/>
    </row>
    <row r="578" spans="5:5" x14ac:dyDescent="0.2">
      <c r="E578" s="65"/>
    </row>
    <row r="579" spans="5:5" x14ac:dyDescent="0.2">
      <c r="E579" s="65"/>
    </row>
    <row r="580" spans="5:5" x14ac:dyDescent="0.2">
      <c r="E580" s="65"/>
    </row>
    <row r="581" spans="5:5" x14ac:dyDescent="0.2">
      <c r="E581" s="65"/>
    </row>
    <row r="582" spans="5:5" x14ac:dyDescent="0.2">
      <c r="E582" s="65"/>
    </row>
    <row r="583" spans="5:5" x14ac:dyDescent="0.2">
      <c r="E583" s="65"/>
    </row>
    <row r="584" spans="5:5" x14ac:dyDescent="0.2">
      <c r="E584" s="65"/>
    </row>
    <row r="585" spans="5:5" x14ac:dyDescent="0.2">
      <c r="E585" s="65"/>
    </row>
    <row r="586" spans="5:5" x14ac:dyDescent="0.2">
      <c r="E586" s="65"/>
    </row>
    <row r="587" spans="5:5" x14ac:dyDescent="0.2">
      <c r="E587" s="65"/>
    </row>
    <row r="588" spans="5:5" x14ac:dyDescent="0.2">
      <c r="E588" s="65"/>
    </row>
    <row r="589" spans="5:5" x14ac:dyDescent="0.2">
      <c r="E589" s="65"/>
    </row>
    <row r="590" spans="5:5" x14ac:dyDescent="0.2">
      <c r="E590" s="65"/>
    </row>
    <row r="591" spans="5:5" x14ac:dyDescent="0.2">
      <c r="E591" s="65"/>
    </row>
    <row r="592" spans="5:5" x14ac:dyDescent="0.2">
      <c r="E592" s="65"/>
    </row>
    <row r="593" spans="5:5" x14ac:dyDescent="0.2">
      <c r="E593" s="65"/>
    </row>
    <row r="594" spans="5:5" x14ac:dyDescent="0.2">
      <c r="E594" s="65"/>
    </row>
    <row r="595" spans="5:5" x14ac:dyDescent="0.2">
      <c r="E595" s="65"/>
    </row>
    <row r="596" spans="5:5" x14ac:dyDescent="0.2">
      <c r="E596" s="65"/>
    </row>
    <row r="597" spans="5:5" x14ac:dyDescent="0.2">
      <c r="E597" s="65"/>
    </row>
    <row r="598" spans="5:5" x14ac:dyDescent="0.2">
      <c r="E598" s="65"/>
    </row>
    <row r="599" spans="5:5" x14ac:dyDescent="0.2">
      <c r="E599" s="65"/>
    </row>
    <row r="600" spans="5:5" x14ac:dyDescent="0.2">
      <c r="E600" s="65"/>
    </row>
    <row r="601" spans="5:5" x14ac:dyDescent="0.2">
      <c r="E601" s="65"/>
    </row>
    <row r="602" spans="5:5" x14ac:dyDescent="0.2">
      <c r="E602" s="65"/>
    </row>
    <row r="603" spans="5:5" x14ac:dyDescent="0.2">
      <c r="E603" s="65"/>
    </row>
    <row r="604" spans="5:5" x14ac:dyDescent="0.2">
      <c r="E604" s="65"/>
    </row>
    <row r="605" spans="5:5" x14ac:dyDescent="0.2">
      <c r="E605" s="65"/>
    </row>
    <row r="606" spans="5:5" x14ac:dyDescent="0.2">
      <c r="E606" s="65"/>
    </row>
    <row r="607" spans="5:5" x14ac:dyDescent="0.2">
      <c r="E607" s="65"/>
    </row>
    <row r="608" spans="5:5" x14ac:dyDescent="0.2">
      <c r="E608" s="65"/>
    </row>
    <row r="609" spans="5:5" x14ac:dyDescent="0.2">
      <c r="E609" s="65"/>
    </row>
    <row r="610" spans="5:5" x14ac:dyDescent="0.2">
      <c r="E610" s="65"/>
    </row>
    <row r="611" spans="5:5" x14ac:dyDescent="0.2">
      <c r="E611" s="65"/>
    </row>
    <row r="612" spans="5:5" x14ac:dyDescent="0.2">
      <c r="E612" s="65"/>
    </row>
    <row r="613" spans="5:5" x14ac:dyDescent="0.2">
      <c r="E613" s="65"/>
    </row>
    <row r="614" spans="5:5" x14ac:dyDescent="0.2">
      <c r="E614" s="65"/>
    </row>
    <row r="615" spans="5:5" x14ac:dyDescent="0.2">
      <c r="E615" s="65"/>
    </row>
    <row r="616" spans="5:5" x14ac:dyDescent="0.2">
      <c r="E616" s="65"/>
    </row>
    <row r="617" spans="5:5" x14ac:dyDescent="0.2">
      <c r="E617" s="65"/>
    </row>
    <row r="618" spans="5:5" x14ac:dyDescent="0.2">
      <c r="E618" s="65"/>
    </row>
    <row r="619" spans="5:5" x14ac:dyDescent="0.2">
      <c r="E619" s="65"/>
    </row>
    <row r="620" spans="5:5" x14ac:dyDescent="0.2">
      <c r="E620" s="65"/>
    </row>
    <row r="621" spans="5:5" x14ac:dyDescent="0.2">
      <c r="E621" s="65"/>
    </row>
    <row r="622" spans="5:5" x14ac:dyDescent="0.2">
      <c r="E622" s="65"/>
    </row>
    <row r="623" spans="5:5" x14ac:dyDescent="0.2">
      <c r="E623" s="65"/>
    </row>
    <row r="624" spans="5:5" x14ac:dyDescent="0.2">
      <c r="E624" s="65"/>
    </row>
    <row r="625" spans="5:5" x14ac:dyDescent="0.2">
      <c r="E625" s="65"/>
    </row>
    <row r="626" spans="5:5" x14ac:dyDescent="0.2">
      <c r="E626" s="65"/>
    </row>
    <row r="627" spans="5:5" x14ac:dyDescent="0.2">
      <c r="E627" s="65"/>
    </row>
  </sheetData>
  <conditionalFormatting sqref="I9:I28">
    <cfRule type="cellIs" dxfId="0" priority="1" operator="greaterThan">
      <formula>$H$23</formula>
    </cfRule>
  </conditionalFormatting>
  <pageMargins left="0.25" right="0.25" top="0.95" bottom="0.75" header="0.09" footer="0.3"/>
  <pageSetup scale="77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7">
    <tabColor indexed="30"/>
    <pageSetUpPr fitToPage="1"/>
  </sheetPr>
  <dimension ref="A1:J627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0.5703125" style="56" bestFit="1" customWidth="1"/>
    <col min="10" max="16384" width="11.42578125" style="56"/>
  </cols>
  <sheetData>
    <row r="1" spans="1:10" s="30" customFormat="1" ht="24.75" customHeight="1" x14ac:dyDescent="0.25">
      <c r="A1" s="2" t="str">
        <f>'RECAP #XXXX.XX'!B1</f>
        <v>xxx xxxxxxxxxxxxxxxxxxxxx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xxxx</v>
      </c>
      <c r="F3" s="4"/>
      <c r="G3" s="29"/>
      <c r="H3" s="29"/>
    </row>
    <row r="4" spans="1:10" s="30" customFormat="1" ht="15.75" x14ac:dyDescent="0.25">
      <c r="A4" s="31" t="s">
        <v>14</v>
      </c>
      <c r="B4" s="32"/>
      <c r="C4" s="32"/>
      <c r="D4" s="33"/>
      <c r="E4" s="34" t="s">
        <v>29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67</v>
      </c>
      <c r="B6" s="11"/>
      <c r="C6" s="11"/>
      <c r="D6" s="41"/>
      <c r="E6" s="38" t="s">
        <v>30</v>
      </c>
      <c r="F6" s="43"/>
      <c r="G6" s="44"/>
      <c r="H6" s="40"/>
      <c r="I6" s="36"/>
    </row>
    <row r="7" spans="1:10" s="30" customFormat="1" ht="15.75" x14ac:dyDescent="0.25">
      <c r="A7" s="11" t="str">
        <f>'RECAP #XXXX.XX'!B6</f>
        <v>Project Manager - xxxxxxxxxxxxxxxxxxx</v>
      </c>
      <c r="B7" s="45"/>
      <c r="C7" s="45"/>
      <c r="D7" s="45"/>
      <c r="E7" s="44" t="s">
        <v>5</v>
      </c>
      <c r="F7" s="44"/>
      <c r="G7" s="44"/>
      <c r="H7" s="40"/>
      <c r="I7" s="36"/>
      <c r="J7" s="30" t="s">
        <v>5</v>
      </c>
    </row>
    <row r="8" spans="1:10" s="30" customFormat="1" ht="32.25" thickBot="1" x14ac:dyDescent="0.3">
      <c r="A8" s="46" t="s">
        <v>20</v>
      </c>
      <c r="B8" s="47" t="s">
        <v>21</v>
      </c>
      <c r="C8" s="69" t="s">
        <v>31</v>
      </c>
      <c r="D8" s="48" t="s">
        <v>32</v>
      </c>
      <c r="E8" s="49" t="s">
        <v>23</v>
      </c>
      <c r="F8" s="49" t="s">
        <v>24</v>
      </c>
      <c r="G8" s="49" t="s">
        <v>25</v>
      </c>
      <c r="H8" s="49" t="s">
        <v>26</v>
      </c>
      <c r="I8" s="49" t="s">
        <v>27</v>
      </c>
      <c r="J8" s="30" t="s">
        <v>5</v>
      </c>
    </row>
    <row r="9" spans="1:10" x14ac:dyDescent="0.2">
      <c r="A9" s="70"/>
      <c r="B9" s="51"/>
      <c r="C9" s="51"/>
      <c r="D9" s="60" t="s">
        <v>33</v>
      </c>
      <c r="E9" s="53"/>
      <c r="F9" s="54">
        <f>E9</f>
        <v>0</v>
      </c>
      <c r="G9" s="55"/>
      <c r="H9" s="55"/>
      <c r="I9" s="55">
        <f>F9</f>
        <v>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0</v>
      </c>
      <c r="G10" s="58"/>
      <c r="H10" s="55">
        <f t="shared" ref="H10:H21" si="1">H9+G10</f>
        <v>0</v>
      </c>
      <c r="I10" s="55">
        <f t="shared" ref="I10:I21" si="2">I9-G10+E10</f>
        <v>0</v>
      </c>
    </row>
    <row r="11" spans="1:10" x14ac:dyDescent="0.2">
      <c r="A11" s="70"/>
      <c r="B11" s="51"/>
      <c r="C11" s="51"/>
      <c r="D11" s="60"/>
      <c r="E11" s="54"/>
      <c r="F11" s="54">
        <f t="shared" si="0"/>
        <v>0</v>
      </c>
      <c r="G11" s="58"/>
      <c r="H11" s="55">
        <f t="shared" si="1"/>
        <v>0</v>
      </c>
      <c r="I11" s="55">
        <f t="shared" si="2"/>
        <v>0</v>
      </c>
    </row>
    <row r="12" spans="1:10" x14ac:dyDescent="0.2">
      <c r="A12" s="70"/>
      <c r="B12" s="51"/>
      <c r="C12" s="51"/>
      <c r="D12" s="60"/>
      <c r="E12" s="54"/>
      <c r="F12" s="54">
        <f t="shared" si="0"/>
        <v>0</v>
      </c>
      <c r="G12" s="58"/>
      <c r="H12" s="55">
        <f t="shared" si="1"/>
        <v>0</v>
      </c>
      <c r="I12" s="55">
        <f t="shared" si="2"/>
        <v>0</v>
      </c>
    </row>
    <row r="13" spans="1:10" x14ac:dyDescent="0.2">
      <c r="A13" s="70"/>
      <c r="B13" s="51"/>
      <c r="C13" s="51"/>
      <c r="D13" s="60"/>
      <c r="E13" s="54"/>
      <c r="F13" s="54">
        <f t="shared" si="0"/>
        <v>0</v>
      </c>
      <c r="G13" s="58"/>
      <c r="H13" s="55">
        <f t="shared" si="1"/>
        <v>0</v>
      </c>
      <c r="I13" s="55">
        <f t="shared" si="2"/>
        <v>0</v>
      </c>
    </row>
    <row r="14" spans="1:10" x14ac:dyDescent="0.2">
      <c r="A14" s="70"/>
      <c r="B14" s="51"/>
      <c r="C14" s="51"/>
      <c r="D14" s="60"/>
      <c r="E14" s="54"/>
      <c r="F14" s="54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10" x14ac:dyDescent="0.2">
      <c r="A15" s="70"/>
      <c r="B15" s="51"/>
      <c r="C15" s="51"/>
      <c r="D15" s="60"/>
      <c r="E15" s="54"/>
      <c r="F15" s="54">
        <f t="shared" si="0"/>
        <v>0</v>
      </c>
      <c r="G15" s="58"/>
      <c r="H15" s="55">
        <f t="shared" si="1"/>
        <v>0</v>
      </c>
      <c r="I15" s="55">
        <f t="shared" si="2"/>
        <v>0</v>
      </c>
    </row>
    <row r="16" spans="1:10" x14ac:dyDescent="0.2">
      <c r="A16" s="70"/>
      <c r="B16" s="51"/>
      <c r="C16" s="51"/>
      <c r="D16" s="60"/>
      <c r="E16" s="54"/>
      <c r="F16" s="54">
        <f t="shared" si="0"/>
        <v>0</v>
      </c>
      <c r="G16" s="58"/>
      <c r="H16" s="55">
        <f t="shared" si="1"/>
        <v>0</v>
      </c>
      <c r="I16" s="55">
        <f t="shared" si="2"/>
        <v>0</v>
      </c>
    </row>
    <row r="17" spans="1:9" x14ac:dyDescent="0.2">
      <c r="A17" s="70"/>
      <c r="B17" s="51"/>
      <c r="C17" s="51"/>
      <c r="D17" s="60"/>
      <c r="E17" s="54"/>
      <c r="F17" s="54">
        <f t="shared" si="0"/>
        <v>0</v>
      </c>
      <c r="G17" s="58"/>
      <c r="H17" s="55">
        <f t="shared" si="1"/>
        <v>0</v>
      </c>
      <c r="I17" s="55">
        <f t="shared" si="2"/>
        <v>0</v>
      </c>
    </row>
    <row r="18" spans="1:9" x14ac:dyDescent="0.2">
      <c r="A18" s="70"/>
      <c r="B18" s="51"/>
      <c r="C18" s="51"/>
      <c r="D18" s="60"/>
      <c r="E18" s="54"/>
      <c r="F18" s="54">
        <f t="shared" si="0"/>
        <v>0</v>
      </c>
      <c r="G18" s="58"/>
      <c r="H18" s="55">
        <f t="shared" si="1"/>
        <v>0</v>
      </c>
      <c r="I18" s="55">
        <f t="shared" si="2"/>
        <v>0</v>
      </c>
    </row>
    <row r="19" spans="1:9" x14ac:dyDescent="0.2">
      <c r="A19" s="70"/>
      <c r="B19" s="51"/>
      <c r="C19" s="51"/>
      <c r="D19" s="60"/>
      <c r="E19" s="54"/>
      <c r="F19" s="54">
        <f t="shared" si="0"/>
        <v>0</v>
      </c>
      <c r="G19" s="55"/>
      <c r="H19" s="55">
        <f t="shared" si="1"/>
        <v>0</v>
      </c>
      <c r="I19" s="55">
        <f t="shared" si="2"/>
        <v>0</v>
      </c>
    </row>
    <row r="20" spans="1:9" x14ac:dyDescent="0.2">
      <c r="A20" s="70"/>
      <c r="B20" s="51"/>
      <c r="C20" s="51"/>
      <c r="D20" s="60"/>
      <c r="E20" s="54"/>
      <c r="F20" s="54">
        <f t="shared" si="0"/>
        <v>0</v>
      </c>
      <c r="G20" s="55"/>
      <c r="H20" s="55">
        <f t="shared" si="1"/>
        <v>0</v>
      </c>
      <c r="I20" s="55">
        <f t="shared" si="2"/>
        <v>0</v>
      </c>
    </row>
    <row r="21" spans="1:9" x14ac:dyDescent="0.2">
      <c r="A21" s="70"/>
      <c r="B21" s="51"/>
      <c r="C21" s="51"/>
      <c r="D21" s="39"/>
      <c r="E21" s="54"/>
      <c r="F21" s="54">
        <f t="shared" si="0"/>
        <v>0</v>
      </c>
      <c r="G21" s="55"/>
      <c r="H21" s="55">
        <f t="shared" si="1"/>
        <v>0</v>
      </c>
      <c r="I21" s="55">
        <f t="shared" si="2"/>
        <v>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28</v>
      </c>
      <c r="E23" s="63">
        <f>SUM(E9:E22)</f>
        <v>0</v>
      </c>
      <c r="F23" s="63"/>
      <c r="G23" s="63">
        <f>SUM(G9:G22)</f>
        <v>0</v>
      </c>
      <c r="H23" s="63"/>
      <c r="I23" s="63">
        <f>E23-G23</f>
        <v>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C44" s="66" t="s">
        <v>5</v>
      </c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0.95" bottom="0.75" header="0.09" footer="0.3"/>
  <pageSetup scale="73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8">
    <tabColor indexed="30"/>
    <pageSetUpPr fitToPage="1"/>
  </sheetPr>
  <dimension ref="A1:AD44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19.42578125" style="39" customWidth="1"/>
    <col min="6" max="6" width="28" style="64" bestFit="1" customWidth="1"/>
    <col min="7" max="7" width="12.42578125" style="64" customWidth="1"/>
    <col min="8" max="8" width="15.42578125" style="64" customWidth="1"/>
    <col min="9" max="16384" width="11.42578125" style="39"/>
  </cols>
  <sheetData>
    <row r="1" spans="1:30" s="5" customFormat="1" ht="24.75" customHeight="1" x14ac:dyDescent="0.25">
      <c r="A1" s="2" t="str">
        <f>'RECAP #XXXX.XX'!B1</f>
        <v>xxx xxxxxxxxxxxxxxxxxxxxx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#XXXX.XX'!B2</f>
        <v>Project # xxxx.xx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#XXXX.XX'!B3</f>
        <v>Program code xxxxxx</v>
      </c>
      <c r="E3" s="8" t="str">
        <f>'RECAP #XXXX.XX'!E3</f>
        <v>Major Program xxxx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34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35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68</v>
      </c>
      <c r="B6" s="11"/>
      <c r="C6" s="11"/>
      <c r="D6" s="11"/>
      <c r="E6" s="8" t="s">
        <v>286</v>
      </c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#XXXX.XX'!B6</f>
        <v>Project Manager - xxxxxxxxxxxxxxxxxxx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36</v>
      </c>
      <c r="B8" s="47" t="s">
        <v>21</v>
      </c>
      <c r="C8" s="69" t="s">
        <v>31</v>
      </c>
      <c r="D8" s="69" t="s">
        <v>32</v>
      </c>
      <c r="E8" s="48" t="s">
        <v>22</v>
      </c>
      <c r="F8" s="49" t="s">
        <v>37</v>
      </c>
      <c r="G8" s="49" t="s">
        <v>25</v>
      </c>
      <c r="H8" s="49" t="s">
        <v>26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x14ac:dyDescent="0.2">
      <c r="A9" s="59"/>
      <c r="B9" s="51"/>
      <c r="C9" s="50"/>
      <c r="D9" s="50"/>
      <c r="E9" s="75"/>
      <c r="F9" s="76"/>
      <c r="H9" s="64">
        <f>G9</f>
        <v>0</v>
      </c>
    </row>
    <row r="10" spans="1:30" x14ac:dyDescent="0.2">
      <c r="A10" s="70"/>
      <c r="B10" s="51"/>
      <c r="F10" s="24"/>
      <c r="H10" s="64">
        <f>H9+G10</f>
        <v>0</v>
      </c>
    </row>
    <row r="11" spans="1:30" x14ac:dyDescent="0.2">
      <c r="A11" s="70"/>
      <c r="B11" s="51"/>
      <c r="C11" s="51"/>
      <c r="D11" s="51"/>
      <c r="F11" s="24"/>
      <c r="H11" s="64">
        <f t="shared" ref="H11:H20" si="0">H10+G11</f>
        <v>0</v>
      </c>
    </row>
    <row r="12" spans="1:30" x14ac:dyDescent="0.2">
      <c r="A12" s="70" t="s">
        <v>5</v>
      </c>
      <c r="B12" s="51" t="s">
        <v>5</v>
      </c>
      <c r="C12" s="51"/>
      <c r="D12" s="51"/>
      <c r="E12" s="39" t="s">
        <v>5</v>
      </c>
      <c r="F12" s="24"/>
      <c r="H12" s="64">
        <f t="shared" si="0"/>
        <v>0</v>
      </c>
    </row>
    <row r="13" spans="1:30" x14ac:dyDescent="0.2">
      <c r="A13" s="70" t="s">
        <v>5</v>
      </c>
      <c r="B13" s="51" t="s">
        <v>5</v>
      </c>
      <c r="C13" s="51"/>
      <c r="D13" s="51"/>
      <c r="E13" s="39" t="s">
        <v>5</v>
      </c>
      <c r="F13" s="24"/>
      <c r="H13" s="64">
        <f t="shared" si="0"/>
        <v>0</v>
      </c>
    </row>
    <row r="14" spans="1:30" x14ac:dyDescent="0.2">
      <c r="A14" s="70"/>
      <c r="B14" s="51"/>
      <c r="C14" s="51"/>
      <c r="D14" s="51"/>
      <c r="F14" s="24"/>
      <c r="H14" s="64">
        <f t="shared" si="0"/>
        <v>0</v>
      </c>
    </row>
    <row r="15" spans="1:30" x14ac:dyDescent="0.2">
      <c r="A15" s="70"/>
      <c r="B15" s="51"/>
      <c r="C15" s="51"/>
      <c r="D15" s="51"/>
      <c r="E15" s="77"/>
      <c r="F15" s="24"/>
      <c r="H15" s="64">
        <f t="shared" si="0"/>
        <v>0</v>
      </c>
    </row>
    <row r="16" spans="1:30" x14ac:dyDescent="0.2">
      <c r="A16" s="70"/>
      <c r="B16" s="51"/>
      <c r="C16" s="51"/>
      <c r="D16" s="51"/>
      <c r="F16" s="24"/>
      <c r="H16" s="64">
        <f t="shared" si="0"/>
        <v>0</v>
      </c>
    </row>
    <row r="17" spans="1:30" x14ac:dyDescent="0.2">
      <c r="B17" s="51"/>
      <c r="C17" s="51"/>
      <c r="D17" s="51"/>
      <c r="F17" s="24"/>
      <c r="H17" s="64">
        <f t="shared" si="0"/>
        <v>0</v>
      </c>
    </row>
    <row r="18" spans="1:30" x14ac:dyDescent="0.2">
      <c r="B18" s="51"/>
      <c r="C18" s="51"/>
      <c r="D18" s="51"/>
      <c r="F18" s="24"/>
      <c r="H18" s="64">
        <f t="shared" si="0"/>
        <v>0</v>
      </c>
    </row>
    <row r="19" spans="1:30" x14ac:dyDescent="0.2">
      <c r="B19" s="51"/>
      <c r="C19" s="51"/>
      <c r="D19" s="51"/>
      <c r="F19" s="24"/>
      <c r="H19" s="64">
        <f t="shared" si="0"/>
        <v>0</v>
      </c>
    </row>
    <row r="20" spans="1:30" x14ac:dyDescent="0.2">
      <c r="B20" s="51"/>
      <c r="C20" s="51"/>
      <c r="D20" s="51"/>
      <c r="F20" s="24"/>
      <c r="H20" s="64">
        <f t="shared" si="0"/>
        <v>0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28</v>
      </c>
      <c r="F22" s="81"/>
      <c r="G22" s="63">
        <f>SUM(G9:G21)</f>
        <v>0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3:7" s="39" customFormat="1" x14ac:dyDescent="0.2"/>
    <row r="34" spans="3:7" s="39" customFormat="1" x14ac:dyDescent="0.2"/>
    <row r="35" spans="3:7" s="39" customFormat="1" x14ac:dyDescent="0.2"/>
    <row r="36" spans="3:7" s="39" customFormat="1" x14ac:dyDescent="0.2"/>
    <row r="37" spans="3:7" s="39" customFormat="1" x14ac:dyDescent="0.2"/>
    <row r="38" spans="3:7" s="39" customFormat="1" x14ac:dyDescent="0.2"/>
    <row r="39" spans="3:7" s="39" customFormat="1" x14ac:dyDescent="0.2"/>
    <row r="40" spans="3:7" s="39" customFormat="1" x14ac:dyDescent="0.2"/>
    <row r="41" spans="3:7" s="39" customFormat="1" x14ac:dyDescent="0.2">
      <c r="G41" s="64"/>
    </row>
    <row r="44" spans="3:7" x14ac:dyDescent="0.2">
      <c r="C44" s="60" t="s">
        <v>5</v>
      </c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Y61"/>
  <sheetViews>
    <sheetView tabSelected="1" topLeftCell="A7" zoomScaleNormal="100" workbookViewId="0"/>
  </sheetViews>
  <sheetFormatPr defaultColWidth="11.42578125" defaultRowHeight="12.75" x14ac:dyDescent="0.2"/>
  <cols>
    <col min="1" max="1" width="3.42578125" style="82" bestFit="1" customWidth="1"/>
    <col min="2" max="2" width="9.5703125" style="83" customWidth="1"/>
    <col min="3" max="3" width="68" style="82" customWidth="1"/>
    <col min="4" max="4" width="14.42578125" style="85" customWidth="1"/>
    <col min="5" max="5" width="20.7109375" style="87" customWidth="1"/>
    <col min="6" max="6" width="13.5703125" style="87" customWidth="1"/>
    <col min="7" max="7" width="15.5703125" style="87" bestFit="1" customWidth="1"/>
    <col min="8" max="8" width="14.5703125" style="87" customWidth="1"/>
    <col min="9" max="9" width="14.42578125" style="87" customWidth="1"/>
    <col min="10" max="10" width="14.42578125" style="88" customWidth="1"/>
    <col min="11" max="11" width="17" style="88" bestFit="1" customWidth="1"/>
    <col min="12" max="23" width="11.42578125" style="88" customWidth="1"/>
    <col min="24" max="16384" width="11.42578125" style="82"/>
  </cols>
  <sheetData>
    <row r="1" spans="1:23" x14ac:dyDescent="0.2">
      <c r="C1" s="84" t="s">
        <v>5</v>
      </c>
      <c r="E1" s="86" t="s">
        <v>5</v>
      </c>
      <c r="F1" s="86"/>
      <c r="G1" s="86"/>
    </row>
    <row r="2" spans="1:23" s="97" customFormat="1" ht="54" customHeight="1" thickBot="1" x14ac:dyDescent="0.25">
      <c r="A2" s="89" t="s">
        <v>38</v>
      </c>
      <c r="B2" s="90" t="s">
        <v>39</v>
      </c>
      <c r="C2" s="91" t="s">
        <v>40</v>
      </c>
      <c r="D2" s="92" t="s">
        <v>41</v>
      </c>
      <c r="E2" s="93" t="s">
        <v>42</v>
      </c>
      <c r="F2" s="94" t="s">
        <v>43</v>
      </c>
      <c r="G2" s="95" t="s">
        <v>44</v>
      </c>
      <c r="H2" s="93" t="s">
        <v>45</v>
      </c>
      <c r="I2" s="93" t="s">
        <v>46</v>
      </c>
      <c r="J2" s="95" t="s">
        <v>47</v>
      </c>
      <c r="K2" s="93" t="s">
        <v>48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x14ac:dyDescent="0.2">
      <c r="A3" s="98"/>
      <c r="B3" s="99"/>
      <c r="C3" s="100" t="s">
        <v>88</v>
      </c>
      <c r="D3" s="162">
        <v>2000000</v>
      </c>
      <c r="E3" s="163"/>
      <c r="F3" s="101"/>
      <c r="G3" s="101"/>
      <c r="H3" s="101"/>
    </row>
    <row r="4" spans="1:23" x14ac:dyDescent="0.2">
      <c r="A4" s="98"/>
      <c r="B4" s="99"/>
      <c r="C4" s="100" t="s">
        <v>43</v>
      </c>
      <c r="D4" s="85">
        <f>F40</f>
        <v>0</v>
      </c>
      <c r="E4" s="101"/>
      <c r="F4" s="101"/>
      <c r="G4" s="101"/>
      <c r="H4" s="101"/>
    </row>
    <row r="5" spans="1:23" x14ac:dyDescent="0.2">
      <c r="A5" s="98"/>
      <c r="B5" s="99"/>
      <c r="C5" s="100" t="s">
        <v>49</v>
      </c>
      <c r="E5" s="102">
        <v>0</v>
      </c>
      <c r="F5" s="101"/>
      <c r="G5" s="101"/>
      <c r="H5" s="101"/>
    </row>
    <row r="6" spans="1:23" ht="13.5" thickBot="1" x14ac:dyDescent="0.25">
      <c r="A6" s="98"/>
      <c r="B6" s="99"/>
      <c r="C6" s="100" t="s">
        <v>50</v>
      </c>
      <c r="E6" s="103">
        <f>D3+D4-E5</f>
        <v>2000000</v>
      </c>
      <c r="F6" s="101"/>
      <c r="G6" s="101"/>
      <c r="H6" s="101"/>
    </row>
    <row r="7" spans="1:23" ht="14.25" thickTop="1" thickBot="1" x14ac:dyDescent="0.25">
      <c r="A7" s="98"/>
      <c r="B7" s="99" t="s">
        <v>51</v>
      </c>
      <c r="C7" s="100" t="s">
        <v>52</v>
      </c>
      <c r="E7" s="104">
        <f>G40</f>
        <v>2000000</v>
      </c>
      <c r="F7" s="101"/>
      <c r="G7" s="101"/>
      <c r="H7" s="101"/>
    </row>
    <row r="8" spans="1:23" ht="13.5" thickBot="1" x14ac:dyDescent="0.25">
      <c r="A8" s="98"/>
      <c r="B8" s="99"/>
      <c r="C8" s="100" t="s">
        <v>53</v>
      </c>
      <c r="E8" s="105">
        <f>E6-E7</f>
        <v>0</v>
      </c>
      <c r="F8" s="101"/>
      <c r="G8" s="101"/>
      <c r="H8" s="101"/>
    </row>
    <row r="9" spans="1:23" x14ac:dyDescent="0.2">
      <c r="A9" s="98"/>
      <c r="B9" s="99"/>
      <c r="C9" s="87"/>
      <c r="E9" s="101"/>
      <c r="F9" s="101"/>
      <c r="G9" s="101"/>
      <c r="H9" s="101"/>
    </row>
    <row r="10" spans="1:23" x14ac:dyDescent="0.2">
      <c r="A10" s="98"/>
      <c r="B10" s="99"/>
      <c r="C10" s="87"/>
      <c r="E10" s="101"/>
      <c r="F10" s="101"/>
      <c r="G10" s="101"/>
      <c r="H10" s="101"/>
    </row>
    <row r="11" spans="1:23" x14ac:dyDescent="0.2">
      <c r="A11" s="98"/>
      <c r="B11" s="99"/>
      <c r="C11" s="87"/>
      <c r="E11" s="101"/>
      <c r="F11" s="101"/>
      <c r="G11" s="101"/>
      <c r="H11" s="101"/>
    </row>
    <row r="12" spans="1:23" ht="15.75" x14ac:dyDescent="0.25">
      <c r="A12" s="106"/>
      <c r="B12" s="107"/>
      <c r="C12" s="108" t="s">
        <v>54</v>
      </c>
      <c r="D12" s="109"/>
      <c r="E12" s="110"/>
      <c r="F12" s="110"/>
      <c r="G12" s="110"/>
      <c r="H12" s="110"/>
      <c r="I12" s="110"/>
      <c r="J12" s="111"/>
      <c r="K12" s="111"/>
    </row>
    <row r="13" spans="1:23" ht="22.5" x14ac:dyDescent="0.2">
      <c r="A13" s="112"/>
      <c r="B13" s="113"/>
      <c r="C13" s="114"/>
      <c r="D13" s="115"/>
      <c r="E13" s="116" t="s">
        <v>55</v>
      </c>
      <c r="F13" s="117" t="s">
        <v>56</v>
      </c>
      <c r="G13" s="117" t="s">
        <v>57</v>
      </c>
      <c r="H13" s="117" t="s">
        <v>56</v>
      </c>
      <c r="I13" s="117" t="s">
        <v>56</v>
      </c>
      <c r="J13" s="117" t="s">
        <v>56</v>
      </c>
      <c r="K13" s="117" t="s">
        <v>56</v>
      </c>
    </row>
    <row r="14" spans="1:23" x14ac:dyDescent="0.2">
      <c r="A14" s="112"/>
      <c r="B14" s="113"/>
      <c r="C14" s="118" t="s">
        <v>58</v>
      </c>
      <c r="D14" s="115"/>
      <c r="E14" s="116"/>
      <c r="F14" s="119"/>
      <c r="G14" s="117"/>
      <c r="H14" s="117"/>
      <c r="I14" s="117"/>
      <c r="J14" s="117"/>
      <c r="K14" s="117"/>
    </row>
    <row r="15" spans="1:23" x14ac:dyDescent="0.2">
      <c r="A15" s="112"/>
      <c r="B15" s="113" t="s">
        <v>69</v>
      </c>
      <c r="C15" s="120" t="s">
        <v>70</v>
      </c>
      <c r="D15" s="115" t="s">
        <v>71</v>
      </c>
      <c r="E15" s="121">
        <f>800000+700000+500000</f>
        <v>2000000</v>
      </c>
      <c r="F15" s="115"/>
      <c r="G15" s="121">
        <f t="shared" ref="G15:G37" si="0">E15+F15</f>
        <v>2000000</v>
      </c>
      <c r="H15" s="115">
        <f>'RECAP #9420.00'!D23</f>
        <v>1625786.29</v>
      </c>
      <c r="I15" s="115">
        <f>'RECAP #9420.00'!E23</f>
        <v>1439933.5139999997</v>
      </c>
      <c r="J15" s="115">
        <f>'RECAP #9420.00'!F23</f>
        <v>185852.7760000003</v>
      </c>
      <c r="K15" s="115">
        <f>'RECAP #9420.00'!G23</f>
        <v>374213.70999999996</v>
      </c>
    </row>
    <row r="16" spans="1:23" x14ac:dyDescent="0.2">
      <c r="A16" s="112"/>
      <c r="B16" s="113"/>
      <c r="C16" s="120"/>
      <c r="D16" s="115"/>
      <c r="E16" s="121"/>
      <c r="F16" s="115"/>
      <c r="G16" s="121">
        <f t="shared" si="0"/>
        <v>0</v>
      </c>
      <c r="H16" s="115"/>
      <c r="I16" s="115"/>
      <c r="J16" s="115"/>
      <c r="K16" s="115"/>
    </row>
    <row r="17" spans="1:11" x14ac:dyDescent="0.2">
      <c r="A17" s="112"/>
      <c r="B17" s="113"/>
      <c r="C17" s="120"/>
      <c r="D17" s="115"/>
      <c r="E17" s="121"/>
      <c r="F17" s="115"/>
      <c r="G17" s="121">
        <f t="shared" si="0"/>
        <v>0</v>
      </c>
      <c r="H17" s="115"/>
      <c r="I17" s="115"/>
      <c r="J17" s="115"/>
      <c r="K17" s="115"/>
    </row>
    <row r="18" spans="1:11" x14ac:dyDescent="0.2">
      <c r="A18" s="112"/>
      <c r="B18" s="113"/>
      <c r="C18" s="122"/>
      <c r="D18" s="115"/>
      <c r="E18" s="121"/>
      <c r="F18" s="115"/>
      <c r="G18" s="121">
        <f t="shared" si="0"/>
        <v>0</v>
      </c>
      <c r="H18" s="115"/>
      <c r="I18" s="115"/>
      <c r="J18" s="115"/>
      <c r="K18" s="115"/>
    </row>
    <row r="19" spans="1:11" x14ac:dyDescent="0.2">
      <c r="A19" s="112"/>
      <c r="B19" s="113"/>
      <c r="C19" s="120"/>
      <c r="D19" s="115"/>
      <c r="E19" s="121"/>
      <c r="F19" s="115"/>
      <c r="G19" s="121">
        <f t="shared" si="0"/>
        <v>0</v>
      </c>
      <c r="H19" s="115"/>
      <c r="I19" s="115"/>
      <c r="J19" s="115"/>
      <c r="K19" s="115"/>
    </row>
    <row r="20" spans="1:11" x14ac:dyDescent="0.2">
      <c r="A20" s="112"/>
      <c r="B20" s="113"/>
      <c r="C20" s="120"/>
      <c r="D20" s="115"/>
      <c r="E20" s="121"/>
      <c r="F20" s="115"/>
      <c r="G20" s="121">
        <f t="shared" si="0"/>
        <v>0</v>
      </c>
      <c r="H20" s="115"/>
      <c r="I20" s="115"/>
      <c r="J20" s="115"/>
      <c r="K20" s="115"/>
    </row>
    <row r="21" spans="1:11" x14ac:dyDescent="0.2">
      <c r="A21" s="112"/>
      <c r="B21" s="113"/>
      <c r="C21" s="123"/>
      <c r="D21" s="115"/>
      <c r="E21" s="121"/>
      <c r="F21" s="115"/>
      <c r="G21" s="121">
        <f t="shared" si="0"/>
        <v>0</v>
      </c>
      <c r="H21" s="115"/>
      <c r="I21" s="115"/>
      <c r="J21" s="115"/>
      <c r="K21" s="115"/>
    </row>
    <row r="22" spans="1:11" x14ac:dyDescent="0.2">
      <c r="A22" s="112"/>
      <c r="B22" s="113"/>
      <c r="C22" s="124"/>
      <c r="D22" s="115"/>
      <c r="E22" s="121"/>
      <c r="F22" s="115"/>
      <c r="G22" s="121">
        <f t="shared" si="0"/>
        <v>0</v>
      </c>
      <c r="H22" s="115"/>
      <c r="I22" s="115"/>
      <c r="J22" s="115"/>
      <c r="K22" s="115"/>
    </row>
    <row r="23" spans="1:11" x14ac:dyDescent="0.2">
      <c r="A23" s="112"/>
      <c r="B23" s="113"/>
      <c r="C23" s="125"/>
      <c r="D23" s="112"/>
      <c r="E23" s="121"/>
      <c r="F23" s="115"/>
      <c r="G23" s="121">
        <f t="shared" si="0"/>
        <v>0</v>
      </c>
      <c r="H23" s="115"/>
      <c r="I23" s="115"/>
      <c r="J23" s="115"/>
      <c r="K23" s="115"/>
    </row>
    <row r="24" spans="1:11" x14ac:dyDescent="0.2">
      <c r="A24" s="112"/>
      <c r="B24" s="113"/>
      <c r="C24" s="120"/>
      <c r="D24" s="115"/>
      <c r="E24" s="121"/>
      <c r="F24" s="115"/>
      <c r="G24" s="121">
        <f t="shared" si="0"/>
        <v>0</v>
      </c>
      <c r="H24" s="115"/>
      <c r="I24" s="115"/>
      <c r="J24" s="115"/>
      <c r="K24" s="115"/>
    </row>
    <row r="25" spans="1:11" x14ac:dyDescent="0.2">
      <c r="A25" s="126"/>
      <c r="B25" s="113"/>
      <c r="C25" s="120"/>
      <c r="D25" s="115"/>
      <c r="E25" s="121"/>
      <c r="F25" s="115"/>
      <c r="G25" s="121">
        <f t="shared" si="0"/>
        <v>0</v>
      </c>
      <c r="H25" s="115"/>
      <c r="I25" s="115"/>
      <c r="J25" s="115"/>
      <c r="K25" s="115"/>
    </row>
    <row r="26" spans="1:11" x14ac:dyDescent="0.2">
      <c r="A26" s="112"/>
      <c r="B26" s="113"/>
      <c r="C26" s="120"/>
      <c r="D26" s="115"/>
      <c r="E26" s="121"/>
      <c r="F26" s="115"/>
      <c r="G26" s="121">
        <f t="shared" si="0"/>
        <v>0</v>
      </c>
      <c r="H26" s="115"/>
      <c r="I26" s="115"/>
      <c r="J26" s="115"/>
      <c r="K26" s="115"/>
    </row>
    <row r="27" spans="1:11" x14ac:dyDescent="0.2">
      <c r="A27" s="127"/>
      <c r="B27" s="113"/>
      <c r="C27" s="124"/>
      <c r="D27" s="112"/>
      <c r="E27" s="121"/>
      <c r="F27" s="115"/>
      <c r="G27" s="121">
        <f t="shared" si="0"/>
        <v>0</v>
      </c>
      <c r="H27" s="115"/>
      <c r="I27" s="115"/>
      <c r="J27" s="115"/>
      <c r="K27" s="115"/>
    </row>
    <row r="28" spans="1:11" x14ac:dyDescent="0.2">
      <c r="A28" s="127"/>
      <c r="B28" s="113"/>
      <c r="C28" s="128"/>
      <c r="D28" s="112"/>
      <c r="E28" s="121"/>
      <c r="F28" s="115"/>
      <c r="G28" s="121">
        <f t="shared" si="0"/>
        <v>0</v>
      </c>
      <c r="H28" s="115"/>
      <c r="I28" s="115"/>
      <c r="J28" s="115"/>
      <c r="K28" s="115"/>
    </row>
    <row r="29" spans="1:11" x14ac:dyDescent="0.2">
      <c r="A29" s="127"/>
      <c r="B29" s="113"/>
      <c r="C29" s="123"/>
      <c r="D29" s="112"/>
      <c r="E29" s="121"/>
      <c r="F29" s="115"/>
      <c r="G29" s="121">
        <f t="shared" si="0"/>
        <v>0</v>
      </c>
      <c r="H29" s="115"/>
      <c r="I29" s="115"/>
      <c r="J29" s="115"/>
      <c r="K29" s="115"/>
    </row>
    <row r="30" spans="1:11" x14ac:dyDescent="0.2">
      <c r="A30" s="127"/>
      <c r="B30" s="113"/>
      <c r="C30" s="129"/>
      <c r="D30" s="112"/>
      <c r="E30" s="121"/>
      <c r="F30" s="115"/>
      <c r="G30" s="121">
        <f t="shared" si="0"/>
        <v>0</v>
      </c>
      <c r="H30" s="115"/>
      <c r="I30" s="115"/>
      <c r="J30" s="115"/>
      <c r="K30" s="115"/>
    </row>
    <row r="31" spans="1:11" x14ac:dyDescent="0.2">
      <c r="A31" s="127"/>
      <c r="B31" s="113"/>
      <c r="C31" s="129"/>
      <c r="D31" s="112"/>
      <c r="E31" s="121"/>
      <c r="F31" s="115"/>
      <c r="G31" s="121">
        <f t="shared" si="0"/>
        <v>0</v>
      </c>
      <c r="H31" s="115"/>
      <c r="I31" s="115"/>
      <c r="J31" s="115"/>
      <c r="K31" s="115"/>
    </row>
    <row r="32" spans="1:11" x14ac:dyDescent="0.2">
      <c r="A32" s="127"/>
      <c r="B32" s="113"/>
      <c r="C32" s="130"/>
      <c r="D32" s="112"/>
      <c r="E32" s="121"/>
      <c r="F32" s="115"/>
      <c r="G32" s="121">
        <f t="shared" si="0"/>
        <v>0</v>
      </c>
      <c r="H32" s="115"/>
      <c r="I32" s="115"/>
      <c r="J32" s="115"/>
      <c r="K32" s="115"/>
    </row>
    <row r="33" spans="1:25" x14ac:dyDescent="0.2">
      <c r="A33" s="127"/>
      <c r="B33" s="113"/>
      <c r="C33" s="129"/>
      <c r="D33" s="112"/>
      <c r="E33" s="121"/>
      <c r="F33" s="115"/>
      <c r="G33" s="121">
        <f t="shared" si="0"/>
        <v>0</v>
      </c>
      <c r="H33" s="115"/>
      <c r="I33" s="115"/>
      <c r="J33" s="115"/>
      <c r="K33" s="115"/>
    </row>
    <row r="34" spans="1:25" x14ac:dyDescent="0.2">
      <c r="A34" s="131"/>
      <c r="B34" s="113"/>
      <c r="C34" s="129"/>
      <c r="D34" s="112"/>
      <c r="E34" s="121"/>
      <c r="F34" s="115"/>
      <c r="G34" s="121">
        <f t="shared" si="0"/>
        <v>0</v>
      </c>
      <c r="H34" s="115"/>
      <c r="I34" s="115"/>
      <c r="J34" s="132"/>
      <c r="K34" s="115"/>
    </row>
    <row r="35" spans="1:25" x14ac:dyDescent="0.2">
      <c r="A35" s="127"/>
      <c r="B35" s="113"/>
      <c r="C35" s="129"/>
      <c r="D35" s="112"/>
      <c r="E35" s="121"/>
      <c r="F35" s="115"/>
      <c r="G35" s="121">
        <f t="shared" si="0"/>
        <v>0</v>
      </c>
      <c r="H35" s="115"/>
      <c r="I35" s="115"/>
      <c r="J35" s="115"/>
      <c r="K35" s="115"/>
    </row>
    <row r="36" spans="1:25" x14ac:dyDescent="0.2">
      <c r="A36" s="127"/>
      <c r="B36" s="113"/>
      <c r="C36" s="129"/>
      <c r="D36" s="112"/>
      <c r="E36" s="121"/>
      <c r="F36" s="115"/>
      <c r="G36" s="121">
        <f t="shared" si="0"/>
        <v>0</v>
      </c>
      <c r="H36" s="115"/>
      <c r="I36" s="115"/>
      <c r="J36" s="115"/>
      <c r="K36" s="115"/>
    </row>
    <row r="37" spans="1:25" x14ac:dyDescent="0.2">
      <c r="A37" s="127"/>
      <c r="B37" s="113"/>
      <c r="C37" s="129"/>
      <c r="D37" s="112"/>
      <c r="E37" s="121"/>
      <c r="F37" s="115"/>
      <c r="G37" s="121">
        <f t="shared" si="0"/>
        <v>0</v>
      </c>
      <c r="H37" s="115"/>
      <c r="I37" s="115"/>
      <c r="J37" s="115"/>
      <c r="K37" s="115"/>
    </row>
    <row r="38" spans="1:25" x14ac:dyDescent="0.2">
      <c r="A38" s="127"/>
      <c r="B38" s="113"/>
      <c r="C38" s="129"/>
      <c r="D38" s="112"/>
      <c r="E38" s="121"/>
      <c r="F38" s="121"/>
      <c r="G38" s="121"/>
      <c r="H38" s="115"/>
      <c r="I38" s="115"/>
      <c r="J38" s="115"/>
      <c r="K38" s="115"/>
    </row>
    <row r="39" spans="1:25" x14ac:dyDescent="0.2">
      <c r="A39" s="127"/>
      <c r="B39" s="133"/>
      <c r="C39" s="134"/>
      <c r="D39" s="115"/>
      <c r="E39" s="121"/>
      <c r="F39" s="121"/>
      <c r="G39" s="121"/>
      <c r="H39" s="121"/>
      <c r="I39" s="121"/>
      <c r="J39" s="121"/>
      <c r="K39" s="121"/>
    </row>
    <row r="40" spans="1:25" s="87" customFormat="1" ht="13.5" thickBot="1" x14ac:dyDescent="0.25">
      <c r="A40" s="135"/>
      <c r="B40" s="136"/>
      <c r="C40" s="137" t="s">
        <v>59</v>
      </c>
      <c r="D40" s="138"/>
      <c r="E40" s="139">
        <f>SUM(E13:E39)</f>
        <v>2000000</v>
      </c>
      <c r="F40" s="139">
        <f t="shared" ref="F40:K40" si="1">SUM(F13:F39)</f>
        <v>0</v>
      </c>
      <c r="G40" s="139">
        <f t="shared" si="1"/>
        <v>2000000</v>
      </c>
      <c r="H40" s="139">
        <f t="shared" si="1"/>
        <v>1625786.29</v>
      </c>
      <c r="I40" s="139">
        <f t="shared" si="1"/>
        <v>1439933.5139999997</v>
      </c>
      <c r="J40" s="139">
        <f t="shared" si="1"/>
        <v>185852.7760000003</v>
      </c>
      <c r="K40" s="139">
        <f t="shared" si="1"/>
        <v>374213.70999999996</v>
      </c>
      <c r="L40" s="264">
        <f>J40+K40</f>
        <v>560066.48600000027</v>
      </c>
      <c r="M40" s="88" t="s">
        <v>357</v>
      </c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5" ht="13.5" thickBot="1" x14ac:dyDescent="0.25">
      <c r="A41" s="140"/>
      <c r="B41" s="141"/>
      <c r="C41" s="142"/>
      <c r="D41" s="143"/>
      <c r="E41" s="144"/>
      <c r="F41" s="144"/>
      <c r="G41" s="144"/>
      <c r="H41" s="144"/>
      <c r="I41" s="144"/>
      <c r="J41" s="145"/>
      <c r="K41" s="146"/>
    </row>
    <row r="42" spans="1:25" x14ac:dyDescent="0.2">
      <c r="A42" s="98"/>
      <c r="E42" s="147"/>
      <c r="F42" s="147"/>
      <c r="G42" s="148" t="s">
        <v>60</v>
      </c>
      <c r="H42" s="147"/>
      <c r="I42" s="147"/>
      <c r="J42" s="149"/>
      <c r="K42" s="150">
        <f>E8</f>
        <v>0</v>
      </c>
    </row>
    <row r="43" spans="1:25" ht="26.25" thickBot="1" x14ac:dyDescent="0.25">
      <c r="A43" s="98"/>
      <c r="B43" s="151"/>
      <c r="C43" s="152" t="s">
        <v>61</v>
      </c>
      <c r="E43" s="147"/>
      <c r="F43" s="147"/>
      <c r="G43" s="148" t="s">
        <v>62</v>
      </c>
      <c r="H43" s="147"/>
      <c r="I43" s="147"/>
      <c r="J43" s="149"/>
      <c r="K43" s="153">
        <f>SUM(K40:K42)</f>
        <v>374213.70999999996</v>
      </c>
    </row>
    <row r="44" spans="1:25" ht="13.5" thickTop="1" x14ac:dyDescent="0.2">
      <c r="A44" s="98"/>
      <c r="C44" s="154" t="s">
        <v>5</v>
      </c>
      <c r="G44" s="155" t="s">
        <v>63</v>
      </c>
      <c r="J44" s="150">
        <f>E6</f>
        <v>2000000</v>
      </c>
    </row>
    <row r="45" spans="1:25" x14ac:dyDescent="0.2">
      <c r="A45" s="98"/>
      <c r="G45" s="148" t="s">
        <v>64</v>
      </c>
      <c r="J45" s="156">
        <f>H40*-1</f>
        <v>-1625786.29</v>
      </c>
      <c r="K45" s="150">
        <f>SUM(J44:J45)</f>
        <v>374213.70999999996</v>
      </c>
    </row>
    <row r="46" spans="1:25" ht="13.5" thickBot="1" x14ac:dyDescent="0.25">
      <c r="A46" s="98"/>
      <c r="B46" s="82"/>
      <c r="G46" s="155" t="s">
        <v>65</v>
      </c>
      <c r="K46" s="157">
        <f>K43-K45</f>
        <v>0</v>
      </c>
    </row>
    <row r="47" spans="1:25" ht="13.5" thickTop="1" x14ac:dyDescent="0.2">
      <c r="A47" s="98"/>
    </row>
    <row r="48" spans="1:25" x14ac:dyDescent="0.2">
      <c r="A48" s="98"/>
    </row>
    <row r="50" spans="2:11" x14ac:dyDescent="0.2">
      <c r="C50" s="154"/>
    </row>
    <row r="51" spans="2:11" x14ac:dyDescent="0.2">
      <c r="B51" s="158"/>
      <c r="C51" s="154"/>
      <c r="D51" s="159"/>
      <c r="E51" s="88"/>
      <c r="F51" s="88"/>
      <c r="G51" s="88"/>
      <c r="H51" s="88"/>
      <c r="I51" s="88"/>
    </row>
    <row r="52" spans="2:11" x14ac:dyDescent="0.2">
      <c r="B52" s="82"/>
      <c r="D52" s="82"/>
      <c r="E52" s="82"/>
      <c r="F52" s="160"/>
      <c r="G52" s="160"/>
      <c r="H52" s="160"/>
      <c r="I52" s="160"/>
      <c r="J52" s="160"/>
      <c r="K52" s="160"/>
    </row>
    <row r="53" spans="2:11" x14ac:dyDescent="0.2">
      <c r="B53" s="158"/>
      <c r="C53" s="161"/>
      <c r="D53" s="159"/>
      <c r="E53" s="88"/>
      <c r="F53" s="88"/>
      <c r="G53" s="88"/>
      <c r="H53" s="88"/>
      <c r="I53" s="88"/>
    </row>
    <row r="54" spans="2:11" s="88" customFormat="1" x14ac:dyDescent="0.2">
      <c r="B54" s="158"/>
      <c r="C54" s="82"/>
      <c r="D54" s="159"/>
    </row>
    <row r="55" spans="2:11" s="88" customFormat="1" x14ac:dyDescent="0.2">
      <c r="B55" s="158"/>
      <c r="D55" s="159"/>
    </row>
    <row r="56" spans="2:11" s="88" customFormat="1" x14ac:dyDescent="0.2">
      <c r="B56" s="158"/>
      <c r="D56" s="159"/>
    </row>
    <row r="57" spans="2:11" s="88" customFormat="1" x14ac:dyDescent="0.2">
      <c r="B57" s="158"/>
      <c r="D57" s="159"/>
    </row>
    <row r="58" spans="2:11" s="88" customFormat="1" x14ac:dyDescent="0.2">
      <c r="B58" s="158"/>
      <c r="D58" s="159"/>
    </row>
    <row r="59" spans="2:11" s="88" customFormat="1" x14ac:dyDescent="0.2">
      <c r="B59" s="158"/>
      <c r="D59" s="159"/>
    </row>
    <row r="60" spans="2:11" s="88" customFormat="1" x14ac:dyDescent="0.2">
      <c r="B60" s="158"/>
      <c r="D60" s="159"/>
    </row>
    <row r="61" spans="2:11" s="88" customFormat="1" x14ac:dyDescent="0.2">
      <c r="B61" s="158"/>
      <c r="D61" s="159"/>
    </row>
  </sheetData>
  <pageMargins left="0.25" right="0.25" top="1.25" bottom="0.75" header="0.3" footer="0.3"/>
  <pageSetup scale="65" orientation="landscape" r:id="rId1"/>
  <headerFooter alignWithMargins="0">
    <oddHeader xml:space="preserve">&amp;CDepartment of Administrative Services
Major Main. Capitol Steps
0001
&amp;A
&amp;D
</oddHeader>
    <oddFooter>&amp;LAcct Codes 0017-335-0001
Reversion 6/30/2026
&amp;C&amp;Z&amp;F&amp;R&amp;P/&amp;N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4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16384" width="11.42578125" style="5"/>
  </cols>
  <sheetData>
    <row r="1" spans="1:7" ht="24.75" customHeight="1" x14ac:dyDescent="0.25">
      <c r="B1" s="2" t="s">
        <v>70</v>
      </c>
      <c r="C1" s="3"/>
    </row>
    <row r="2" spans="1:7" ht="15.75" x14ac:dyDescent="0.25">
      <c r="B2" s="6" t="s">
        <v>72</v>
      </c>
    </row>
    <row r="3" spans="1:7" ht="15.75" x14ac:dyDescent="0.25">
      <c r="B3" s="7" t="s">
        <v>73</v>
      </c>
      <c r="E3" s="8" t="s">
        <v>75</v>
      </c>
    </row>
    <row r="4" spans="1:7" ht="15.75" x14ac:dyDescent="0.25">
      <c r="B4" s="9" t="s">
        <v>4</v>
      </c>
      <c r="C4" s="10" t="s">
        <v>5</v>
      </c>
    </row>
    <row r="5" spans="1:7" ht="15.75" x14ac:dyDescent="0.25">
      <c r="B5" s="11" t="s">
        <v>66</v>
      </c>
    </row>
    <row r="6" spans="1:7" ht="15.75" x14ac:dyDescent="0.25">
      <c r="B6" s="11" t="s">
        <v>74</v>
      </c>
      <c r="C6" s="12"/>
      <c r="D6" s="13" t="s">
        <v>5</v>
      </c>
    </row>
    <row r="7" spans="1:7" s="1" customFormat="1" ht="26.85" customHeight="1" thickBot="1" x14ac:dyDescent="0.25">
      <c r="B7" s="14" t="s">
        <v>5</v>
      </c>
      <c r="C7" s="15" t="s">
        <v>7</v>
      </c>
      <c r="D7" s="16" t="s">
        <v>8</v>
      </c>
      <c r="E7" s="17" t="s">
        <v>9</v>
      </c>
      <c r="F7" s="18" t="s">
        <v>10</v>
      </c>
      <c r="G7" s="18" t="s">
        <v>11</v>
      </c>
    </row>
    <row r="8" spans="1:7" ht="28.35" customHeight="1" x14ac:dyDescent="0.2">
      <c r="B8" s="1" t="s">
        <v>12</v>
      </c>
      <c r="C8" s="19">
        <f>FINANCIAL!G15</f>
        <v>2000000</v>
      </c>
      <c r="D8" s="20"/>
      <c r="E8" s="20"/>
      <c r="F8" s="20"/>
      <c r="G8" s="21"/>
    </row>
    <row r="9" spans="1:7" x14ac:dyDescent="0.2">
      <c r="C9" s="22"/>
      <c r="D9" s="23"/>
      <c r="E9" s="23"/>
      <c r="F9" s="23"/>
      <c r="G9" s="21"/>
    </row>
    <row r="10" spans="1:7" x14ac:dyDescent="0.2">
      <c r="A10" s="168" t="s">
        <v>148</v>
      </c>
      <c r="B10" s="5" t="s">
        <v>77</v>
      </c>
      <c r="C10" s="22"/>
      <c r="D10" s="20">
        <f>'#9420.00 Neumann Brothers'!D23</f>
        <v>158157.09</v>
      </c>
      <c r="E10" s="20">
        <f>'#9420.00 Neumann Brothers'!F23</f>
        <v>158157.08999999997</v>
      </c>
      <c r="F10" s="20">
        <f>'#9420.00 Neumann Brothers'!H23</f>
        <v>0</v>
      </c>
      <c r="G10" s="21"/>
    </row>
    <row r="11" spans="1:7" x14ac:dyDescent="0.2">
      <c r="B11" s="5" t="s">
        <v>14</v>
      </c>
      <c r="C11" s="22"/>
      <c r="D11" s="20">
        <f>'#9420.00 PM TIME'!E60</f>
        <v>50000</v>
      </c>
      <c r="E11" s="20">
        <f>'#9420.00 PM TIME'!G60</f>
        <v>44396.01</v>
      </c>
      <c r="F11" s="20">
        <f>'#9420.00 PM TIME'!I60</f>
        <v>5603.989999999998</v>
      </c>
      <c r="G11" s="21"/>
    </row>
    <row r="12" spans="1:7" x14ac:dyDescent="0.2">
      <c r="B12" s="5" t="s">
        <v>15</v>
      </c>
      <c r="C12" s="23"/>
      <c r="D12" s="24">
        <f>'#9420.00 Misc'!G22</f>
        <v>4065.61</v>
      </c>
      <c r="E12" s="24">
        <f>'#9420.00 Misc'!G22</f>
        <v>4065.61</v>
      </c>
      <c r="F12" s="20">
        <f>D12-E12</f>
        <v>0</v>
      </c>
      <c r="G12" s="21"/>
    </row>
    <row r="13" spans="1:7" x14ac:dyDescent="0.2">
      <c r="A13" s="168" t="s">
        <v>148</v>
      </c>
      <c r="B13" s="5" t="s">
        <v>89</v>
      </c>
      <c r="C13" s="23"/>
      <c r="D13" s="24">
        <f>'#9420.00 Samuels Group'!D23</f>
        <v>124029.1</v>
      </c>
      <c r="E13" s="24">
        <f>'#9420.00 Samuels Group'!F23</f>
        <v>124029.1</v>
      </c>
      <c r="F13" s="20">
        <f>'#9420.00 Samuels Group'!H23</f>
        <v>0</v>
      </c>
      <c r="G13" s="21"/>
    </row>
    <row r="14" spans="1:7" x14ac:dyDescent="0.2">
      <c r="A14" s="168" t="s">
        <v>148</v>
      </c>
      <c r="B14" s="5" t="s">
        <v>103</v>
      </c>
      <c r="C14" s="23"/>
      <c r="D14" s="24">
        <f>'#9420.00 Neumann Brothers (2)'!D25</f>
        <v>557662.78</v>
      </c>
      <c r="E14" s="24">
        <f>'#9420.00 Neumann Brothers (2)'!F25</f>
        <v>557662.78</v>
      </c>
      <c r="F14" s="20">
        <f>'#9420.00 Neumann Brothers (2)'!H25</f>
        <v>0</v>
      </c>
      <c r="G14" s="21"/>
    </row>
    <row r="15" spans="1:7" x14ac:dyDescent="0.2">
      <c r="A15" s="168" t="s">
        <v>148</v>
      </c>
      <c r="B15" s="5" t="s">
        <v>110</v>
      </c>
      <c r="C15" s="23"/>
      <c r="D15" s="24">
        <f>'#9420.00 MTS Contracting'!D23</f>
        <v>17766.850000000002</v>
      </c>
      <c r="E15" s="24">
        <f>'#9420.00 MTS Contracting'!F23</f>
        <v>17766.849999999999</v>
      </c>
      <c r="F15" s="20">
        <f>'#9420.00 MTS Contracting'!H23</f>
        <v>0</v>
      </c>
      <c r="G15" s="21"/>
    </row>
    <row r="16" spans="1:7" x14ac:dyDescent="0.2">
      <c r="A16" s="168" t="s">
        <v>148</v>
      </c>
      <c r="B16" s="5" t="s">
        <v>117</v>
      </c>
      <c r="C16" s="23"/>
      <c r="D16" s="24">
        <f>'#9420.00 MTS Contracting (2)'!D23</f>
        <v>34653.74</v>
      </c>
      <c r="E16" s="24">
        <f>'#9420.00 MTS Contracting (2)'!F23</f>
        <v>34653.74</v>
      </c>
      <c r="F16" s="20">
        <f>'#9420.00 MTS Contracting (2)'!H23</f>
        <v>0</v>
      </c>
      <c r="G16" s="21"/>
    </row>
    <row r="17" spans="1:7" x14ac:dyDescent="0.2">
      <c r="A17" s="168" t="s">
        <v>148</v>
      </c>
      <c r="B17" s="5" t="s">
        <v>169</v>
      </c>
      <c r="C17" s="23"/>
      <c r="D17" s="24">
        <f>'#9420.00 Samuels Group (2)'!D23</f>
        <v>60312.990000000005</v>
      </c>
      <c r="E17" s="24">
        <f>'#9420.00 Samuels Group (2)'!F23</f>
        <v>60312.989999999991</v>
      </c>
      <c r="F17" s="20">
        <f>'#9420.00 Samuels Group (2)'!H23</f>
        <v>0</v>
      </c>
      <c r="G17" s="21"/>
    </row>
    <row r="18" spans="1:7" x14ac:dyDescent="0.2">
      <c r="A18" s="168"/>
      <c r="B18" s="5" t="s">
        <v>183</v>
      </c>
      <c r="C18" s="23"/>
      <c r="D18" s="24">
        <f>'#9420.00 OPN Architects'!D25</f>
        <v>79936</v>
      </c>
      <c r="E18" s="24">
        <f>'#9420.00 OPN Architects'!F25</f>
        <v>78974.003999999986</v>
      </c>
      <c r="F18" s="20">
        <f>'#9420.00 OPN Architects'!H25</f>
        <v>961.99600000001374</v>
      </c>
      <c r="G18" s="21"/>
    </row>
    <row r="19" spans="1:7" x14ac:dyDescent="0.2">
      <c r="A19" s="168" t="s">
        <v>148</v>
      </c>
      <c r="B19" s="5" t="s">
        <v>220</v>
      </c>
      <c r="C19" s="23"/>
      <c r="D19" s="24">
        <f>'#9420.00 MTS Contracting (3)'!D23</f>
        <v>30328.15</v>
      </c>
      <c r="E19" s="24">
        <f>'#9420.00 MTS Contracting (3)'!F23</f>
        <v>30328.15</v>
      </c>
      <c r="F19" s="20">
        <f>'#9420.00 MTS Contracting (3)'!H23</f>
        <v>0</v>
      </c>
      <c r="G19" s="21"/>
    </row>
    <row r="20" spans="1:7" x14ac:dyDescent="0.2">
      <c r="A20" s="168"/>
      <c r="B20" s="5" t="s">
        <v>265</v>
      </c>
      <c r="C20" s="23"/>
      <c r="D20" s="24">
        <f>'#9420.00 Neumann Brothers (3)'!D23</f>
        <v>431105.73</v>
      </c>
      <c r="E20" s="24">
        <f>'#9420.00 Neumann Brothers (3)'!F23</f>
        <v>286259.71999999997</v>
      </c>
      <c r="F20" s="20">
        <f>'#9420.00 Neumann Brothers (3)'!H23</f>
        <v>144846.01</v>
      </c>
      <c r="G20" s="21"/>
    </row>
    <row r="21" spans="1:7" x14ac:dyDescent="0.2">
      <c r="A21" s="168"/>
      <c r="B21" s="5" t="s">
        <v>302</v>
      </c>
      <c r="C21" s="23"/>
      <c r="D21" s="24">
        <f>'#9420.00 Samuels Group (3)'!D23</f>
        <v>77768.25</v>
      </c>
      <c r="E21" s="24">
        <f>'#9420.00 Samuels Group (3)'!F23</f>
        <v>43327.47</v>
      </c>
      <c r="F21" s="20">
        <f>'#9420.00 Samuels Group (3)'!H23</f>
        <v>34440.78</v>
      </c>
      <c r="G21" s="21"/>
    </row>
    <row r="22" spans="1:7" ht="13.35" customHeight="1" x14ac:dyDescent="0.2">
      <c r="C22" s="23"/>
      <c r="D22" s="24"/>
      <c r="E22" s="24"/>
      <c r="F22" s="20"/>
      <c r="G22" s="21"/>
    </row>
    <row r="23" spans="1:7" s="25" customFormat="1" ht="24" customHeight="1" thickBot="1" x14ac:dyDescent="0.3">
      <c r="B23" s="26" t="s">
        <v>16</v>
      </c>
      <c r="C23" s="27">
        <f>SUM(C8:C22)</f>
        <v>2000000</v>
      </c>
      <c r="D23" s="27">
        <f>SUM(D8:D22)</f>
        <v>1625786.29</v>
      </c>
      <c r="E23" s="27">
        <f>SUM(E8:E22)</f>
        <v>1439933.5139999997</v>
      </c>
      <c r="F23" s="27">
        <f>SUM(D23-E23)</f>
        <v>185852.7760000003</v>
      </c>
      <c r="G23" s="27">
        <f>C23-D23</f>
        <v>374213.70999999996</v>
      </c>
    </row>
    <row r="24" spans="1:7" ht="13.35" customHeight="1" thickTop="1" x14ac:dyDescent="0.2">
      <c r="D24" s="21"/>
      <c r="E24" s="21"/>
      <c r="F24" s="21"/>
      <c r="G24" s="21"/>
    </row>
    <row r="25" spans="1:7" ht="13.35" customHeight="1" x14ac:dyDescent="0.2">
      <c r="D25" s="21"/>
      <c r="E25" s="21"/>
      <c r="F25" s="21"/>
      <c r="G25" s="21"/>
    </row>
    <row r="26" spans="1:7" ht="13.35" customHeight="1" x14ac:dyDescent="0.2">
      <c r="D26" s="21"/>
      <c r="E26" s="21"/>
      <c r="F26" s="21"/>
      <c r="G26" s="21"/>
    </row>
    <row r="27" spans="1:7" ht="13.35" customHeight="1" x14ac:dyDescent="0.2">
      <c r="D27" s="21"/>
      <c r="E27" s="21"/>
      <c r="F27" s="21"/>
      <c r="G27" s="21"/>
    </row>
    <row r="28" spans="1:7" ht="13.35" customHeight="1" x14ac:dyDescent="0.2">
      <c r="D28" s="21"/>
      <c r="E28" s="21"/>
      <c r="F28" s="21"/>
      <c r="G28" s="21"/>
    </row>
    <row r="29" spans="1:7" ht="13.35" customHeight="1" x14ac:dyDescent="0.2">
      <c r="D29" s="21"/>
      <c r="E29" s="21"/>
      <c r="F29" s="21"/>
      <c r="G29" s="21"/>
    </row>
    <row r="30" spans="1:7" ht="13.35" customHeight="1" x14ac:dyDescent="0.2">
      <c r="D30" s="21"/>
      <c r="E30" s="21"/>
      <c r="F30" s="21"/>
      <c r="G30" s="21"/>
    </row>
    <row r="31" spans="1:7" ht="13.35" customHeight="1" x14ac:dyDescent="0.2">
      <c r="D31" s="21"/>
      <c r="E31" s="21"/>
      <c r="F31" s="21"/>
      <c r="G31" s="21"/>
    </row>
    <row r="32" spans="1:7" x14ac:dyDescent="0.2">
      <c r="D32" s="28"/>
    </row>
    <row r="33" spans="3:4" x14ac:dyDescent="0.2">
      <c r="D33" s="28"/>
    </row>
    <row r="44" spans="3:4" x14ac:dyDescent="0.2">
      <c r="C44" s="5" t="s">
        <v>5</v>
      </c>
    </row>
  </sheetData>
  <pageMargins left="0.25" right="0.25" top="1.12375" bottom="0.75" header="0.09" footer="0.3"/>
  <pageSetup scale="93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I627"/>
  <sheetViews>
    <sheetView topLeftCell="A7" zoomScaleNormal="100" workbookViewId="0">
      <selection activeCell="F2" sqref="F2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31.285156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6.5703125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77</v>
      </c>
      <c r="B4" s="32"/>
      <c r="D4" s="175" t="s">
        <v>78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79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s="235" customFormat="1" ht="12.75" customHeight="1" x14ac:dyDescent="0.25">
      <c r="A9" s="229" t="s">
        <v>96</v>
      </c>
      <c r="B9" s="230">
        <v>45478</v>
      </c>
      <c r="C9" s="231" t="s">
        <v>82</v>
      </c>
      <c r="D9" s="232">
        <v>262788</v>
      </c>
      <c r="E9" s="233">
        <f>D9</f>
        <v>262788</v>
      </c>
      <c r="F9" s="234"/>
      <c r="G9" s="234"/>
      <c r="H9" s="234">
        <f>E9</f>
        <v>262788</v>
      </c>
    </row>
    <row r="10" spans="1:9" s="235" customFormat="1" ht="12.75" customHeight="1" x14ac:dyDescent="0.25">
      <c r="A10" s="229" t="s">
        <v>123</v>
      </c>
      <c r="B10" s="236">
        <v>45579</v>
      </c>
      <c r="C10" s="231" t="s">
        <v>124</v>
      </c>
      <c r="D10" s="232"/>
      <c r="E10" s="233">
        <f t="shared" ref="E10:E21" si="0">E9+D10</f>
        <v>262788</v>
      </c>
      <c r="F10" s="237">
        <v>52678.36</v>
      </c>
      <c r="G10" s="234">
        <f t="shared" ref="G10:G21" si="1">G9+F10</f>
        <v>52678.36</v>
      </c>
      <c r="H10" s="234">
        <f t="shared" ref="H10:H21" si="2">H9-F10+D10</f>
        <v>210109.64</v>
      </c>
      <c r="I10" s="238">
        <f>2772.54</f>
        <v>2772.54</v>
      </c>
    </row>
    <row r="11" spans="1:9" s="235" customFormat="1" ht="12.75" customHeight="1" x14ac:dyDescent="0.25">
      <c r="A11" s="229" t="s">
        <v>129</v>
      </c>
      <c r="B11" s="230">
        <v>45596</v>
      </c>
      <c r="C11" s="231" t="s">
        <v>130</v>
      </c>
      <c r="D11" s="232"/>
      <c r="E11" s="233">
        <f t="shared" si="0"/>
        <v>262788</v>
      </c>
      <c r="F11" s="237">
        <v>21145.29</v>
      </c>
      <c r="G11" s="234">
        <f t="shared" si="1"/>
        <v>73823.649999999994</v>
      </c>
      <c r="H11" s="234">
        <f t="shared" si="2"/>
        <v>188964.35</v>
      </c>
      <c r="I11" s="238">
        <f>I10+1112.91</f>
        <v>3885.45</v>
      </c>
    </row>
    <row r="12" spans="1:9" s="235" customFormat="1" ht="12.75" customHeight="1" x14ac:dyDescent="0.25">
      <c r="A12" s="229" t="s">
        <v>134</v>
      </c>
      <c r="B12" s="230">
        <v>45608</v>
      </c>
      <c r="C12" s="231" t="s">
        <v>135</v>
      </c>
      <c r="D12" s="233"/>
      <c r="E12" s="233">
        <f t="shared" si="0"/>
        <v>262788</v>
      </c>
      <c r="F12" s="237">
        <v>23248.89</v>
      </c>
      <c r="G12" s="234">
        <f t="shared" si="1"/>
        <v>97072.54</v>
      </c>
      <c r="H12" s="234">
        <f t="shared" si="2"/>
        <v>165715.46000000002</v>
      </c>
      <c r="I12" s="238">
        <f>I11+1223.63</f>
        <v>5109.08</v>
      </c>
    </row>
    <row r="13" spans="1:9" s="235" customFormat="1" ht="12.75" customHeight="1" x14ac:dyDescent="0.25">
      <c r="A13" s="229" t="s">
        <v>141</v>
      </c>
      <c r="B13" s="230">
        <v>45629</v>
      </c>
      <c r="C13" s="231" t="s">
        <v>142</v>
      </c>
      <c r="D13" s="233"/>
      <c r="E13" s="233">
        <f t="shared" si="0"/>
        <v>262788</v>
      </c>
      <c r="F13" s="237">
        <v>33279.39</v>
      </c>
      <c r="G13" s="234">
        <f t="shared" si="1"/>
        <v>130351.93</v>
      </c>
      <c r="H13" s="234">
        <f t="shared" si="2"/>
        <v>132436.07</v>
      </c>
      <c r="I13" s="238">
        <f>I12+1751.55</f>
        <v>6860.63</v>
      </c>
    </row>
    <row r="14" spans="1:9" s="235" customFormat="1" ht="12.75" customHeight="1" x14ac:dyDescent="0.25">
      <c r="A14" s="229" t="s">
        <v>158</v>
      </c>
      <c r="B14" s="230">
        <v>45649</v>
      </c>
      <c r="C14" s="231" t="s">
        <v>159</v>
      </c>
      <c r="D14" s="232"/>
      <c r="E14" s="233">
        <f t="shared" si="0"/>
        <v>262788</v>
      </c>
      <c r="F14" s="237">
        <v>19897.3</v>
      </c>
      <c r="G14" s="234">
        <f t="shared" si="1"/>
        <v>150249.22999999998</v>
      </c>
      <c r="H14" s="234">
        <f t="shared" si="2"/>
        <v>112538.77</v>
      </c>
      <c r="I14" s="238">
        <f>I13+1047.23</f>
        <v>7907.8600000000006</v>
      </c>
    </row>
    <row r="15" spans="1:9" s="235" customFormat="1" ht="12.75" customHeight="1" x14ac:dyDescent="0.25">
      <c r="A15" s="229" t="s">
        <v>193</v>
      </c>
      <c r="B15" s="230">
        <v>45688</v>
      </c>
      <c r="C15" s="231" t="s">
        <v>194</v>
      </c>
      <c r="D15" s="239">
        <v>-104630.91</v>
      </c>
      <c r="E15" s="233">
        <f t="shared" si="0"/>
        <v>158157.09</v>
      </c>
      <c r="F15" s="238">
        <v>7907.86</v>
      </c>
      <c r="G15" s="234">
        <f t="shared" si="1"/>
        <v>158157.08999999997</v>
      </c>
      <c r="H15" s="234">
        <f t="shared" si="2"/>
        <v>0</v>
      </c>
    </row>
    <row r="16" spans="1:9" s="235" customFormat="1" ht="12.75" customHeight="1" x14ac:dyDescent="0.25">
      <c r="A16" s="229"/>
      <c r="B16" s="230"/>
      <c r="C16" s="231"/>
      <c r="D16" s="233"/>
      <c r="E16" s="233">
        <f t="shared" si="0"/>
        <v>158157.09</v>
      </c>
      <c r="F16" s="238"/>
      <c r="G16" s="234">
        <f t="shared" si="1"/>
        <v>158157.08999999997</v>
      </c>
      <c r="H16" s="234">
        <f t="shared" si="2"/>
        <v>0</v>
      </c>
    </row>
    <row r="17" spans="1:9" s="235" customFormat="1" ht="12.75" customHeight="1" x14ac:dyDescent="0.25">
      <c r="A17" s="229"/>
      <c r="B17" s="230"/>
      <c r="C17" s="231"/>
      <c r="D17" s="233"/>
      <c r="E17" s="233">
        <f t="shared" si="0"/>
        <v>158157.09</v>
      </c>
      <c r="F17" s="238"/>
      <c r="G17" s="234">
        <f t="shared" si="1"/>
        <v>158157.08999999997</v>
      </c>
      <c r="H17" s="234">
        <f t="shared" si="2"/>
        <v>0</v>
      </c>
    </row>
    <row r="18" spans="1:9" s="235" customFormat="1" ht="12.75" customHeight="1" x14ac:dyDescent="0.25">
      <c r="A18" s="229"/>
      <c r="B18" s="230"/>
      <c r="C18" s="231"/>
      <c r="D18" s="233"/>
      <c r="E18" s="233">
        <f t="shared" si="0"/>
        <v>158157.09</v>
      </c>
      <c r="F18" s="238"/>
      <c r="G18" s="234">
        <f t="shared" si="1"/>
        <v>158157.08999999997</v>
      </c>
      <c r="H18" s="234">
        <f t="shared" si="2"/>
        <v>0</v>
      </c>
    </row>
    <row r="19" spans="1:9" s="235" customFormat="1" ht="12.75" customHeight="1" x14ac:dyDescent="0.25">
      <c r="A19" s="229"/>
      <c r="B19" s="230"/>
      <c r="C19" s="231"/>
      <c r="D19" s="233"/>
      <c r="E19" s="233">
        <f t="shared" si="0"/>
        <v>158157.09</v>
      </c>
      <c r="F19" s="234"/>
      <c r="G19" s="234">
        <f t="shared" si="1"/>
        <v>158157.08999999997</v>
      </c>
      <c r="H19" s="234">
        <f t="shared" si="2"/>
        <v>0</v>
      </c>
    </row>
    <row r="20" spans="1:9" s="235" customFormat="1" ht="12.75" customHeight="1" x14ac:dyDescent="0.25">
      <c r="A20" s="229"/>
      <c r="B20" s="230"/>
      <c r="C20" s="231"/>
      <c r="D20" s="233"/>
      <c r="E20" s="233">
        <f t="shared" si="0"/>
        <v>158157.09</v>
      </c>
      <c r="F20" s="234"/>
      <c r="G20" s="234">
        <f t="shared" si="1"/>
        <v>158157.08999999997</v>
      </c>
      <c r="H20" s="234">
        <f t="shared" si="2"/>
        <v>0</v>
      </c>
    </row>
    <row r="21" spans="1:9" s="235" customFormat="1" ht="12.75" customHeight="1" x14ac:dyDescent="0.25">
      <c r="A21" s="229"/>
      <c r="B21" s="230"/>
      <c r="C21" s="240"/>
      <c r="D21" s="233"/>
      <c r="E21" s="233">
        <f t="shared" si="0"/>
        <v>158157.09</v>
      </c>
      <c r="F21" s="234"/>
      <c r="G21" s="234">
        <f t="shared" si="1"/>
        <v>158157.08999999997</v>
      </c>
      <c r="H21" s="234">
        <f t="shared" si="2"/>
        <v>0</v>
      </c>
    </row>
    <row r="22" spans="1:9" s="235" customFormat="1" ht="12.75" customHeight="1" x14ac:dyDescent="0.25">
      <c r="A22" s="229"/>
      <c r="B22" s="231"/>
      <c r="C22" s="241"/>
      <c r="D22" s="234"/>
      <c r="E22" s="234"/>
      <c r="F22" s="234"/>
      <c r="G22" s="234"/>
      <c r="H22" s="234"/>
    </row>
    <row r="23" spans="1:9" s="235" customFormat="1" ht="12.75" customHeight="1" thickBot="1" x14ac:dyDescent="0.3">
      <c r="A23" s="229"/>
      <c r="B23" s="242"/>
      <c r="C23" s="243" t="s">
        <v>28</v>
      </c>
      <c r="D23" s="244">
        <f>SUM(D9:D22)</f>
        <v>158157.09</v>
      </c>
      <c r="E23" s="244"/>
      <c r="F23" s="244">
        <f>SUM(F9:F22)</f>
        <v>158157.08999999997</v>
      </c>
      <c r="G23" s="244"/>
      <c r="H23" s="244">
        <f>D23-F23</f>
        <v>0</v>
      </c>
      <c r="I23" s="245" t="s">
        <v>147</v>
      </c>
    </row>
    <row r="24" spans="1:9" s="235" customFormat="1" ht="12.75" customHeight="1" thickTop="1" x14ac:dyDescent="0.25">
      <c r="A24" s="229"/>
      <c r="B24" s="231"/>
      <c r="C24" s="241"/>
      <c r="D24" s="234"/>
      <c r="E24" s="234"/>
      <c r="F24" s="234"/>
      <c r="G24" s="234"/>
      <c r="H24" s="234"/>
    </row>
    <row r="25" spans="1:9" s="235" customFormat="1" ht="12.75" customHeight="1" x14ac:dyDescent="0.25">
      <c r="A25" s="229"/>
      <c r="B25" s="231"/>
      <c r="C25" s="241"/>
      <c r="D25" s="234"/>
      <c r="E25" s="234"/>
      <c r="F25" s="234"/>
      <c r="G25" s="234"/>
      <c r="H25" s="234"/>
    </row>
    <row r="26" spans="1:9" s="235" customFormat="1" ht="12.75" customHeight="1" x14ac:dyDescent="0.25">
      <c r="A26" s="229"/>
      <c r="B26" s="231"/>
      <c r="C26" s="241" t="s">
        <v>83</v>
      </c>
      <c r="D26" s="234">
        <f>118304.4-47163.15</f>
        <v>71141.25</v>
      </c>
      <c r="E26" s="234"/>
      <c r="F26" s="234">
        <f>25349.61+5584+13117.98+16619.06+6913.53+3557.07</f>
        <v>71141.25</v>
      </c>
      <c r="G26" s="234"/>
      <c r="H26" s="234">
        <f>D26-F26</f>
        <v>0</v>
      </c>
    </row>
    <row r="27" spans="1:9" s="235" customFormat="1" ht="12.75" customHeight="1" x14ac:dyDescent="0.25">
      <c r="A27" s="229"/>
      <c r="B27" s="231"/>
      <c r="C27" s="241" t="s">
        <v>84</v>
      </c>
      <c r="D27" s="234">
        <f>77346-2172.24</f>
        <v>75173.759999999995</v>
      </c>
      <c r="E27" s="234"/>
      <c r="F27" s="234">
        <f>25255.4+10536.66+8220.67+14745.66+12656.68+3758.69</f>
        <v>75173.760000000009</v>
      </c>
      <c r="G27" s="234"/>
      <c r="H27" s="234">
        <f>D27-F27</f>
        <v>0</v>
      </c>
    </row>
    <row r="28" spans="1:9" s="235" customFormat="1" ht="12.75" customHeight="1" x14ac:dyDescent="0.25">
      <c r="A28" s="229"/>
      <c r="B28" s="231"/>
      <c r="C28" s="241" t="s">
        <v>85</v>
      </c>
      <c r="D28" s="234">
        <f>27544.8-23011.38</f>
        <v>4533.4199999999983</v>
      </c>
      <c r="E28" s="234"/>
      <c r="F28" s="234">
        <f>1199.35+436.13+817.74+1526.44+327.09+226.67</f>
        <v>4533.42</v>
      </c>
      <c r="G28" s="234"/>
      <c r="H28" s="234">
        <f>D28-F28</f>
        <v>0</v>
      </c>
    </row>
    <row r="29" spans="1:9" s="235" customFormat="1" ht="12.75" customHeight="1" x14ac:dyDescent="0.25">
      <c r="A29" s="229"/>
      <c r="B29" s="231"/>
      <c r="C29" s="241" t="s">
        <v>86</v>
      </c>
      <c r="D29" s="234">
        <v>6900</v>
      </c>
      <c r="E29" s="234"/>
      <c r="F29" s="234">
        <f>874+4588.5+1092.5+345</f>
        <v>6900</v>
      </c>
      <c r="G29" s="234"/>
      <c r="H29" s="234">
        <f>D29-F29</f>
        <v>0</v>
      </c>
    </row>
    <row r="30" spans="1:9" s="235" customFormat="1" ht="12.75" customHeight="1" x14ac:dyDescent="0.25">
      <c r="A30" s="229"/>
      <c r="B30" s="231"/>
      <c r="C30" s="241" t="s">
        <v>87</v>
      </c>
      <c r="D30" s="234">
        <f>32692.8-32284.14</f>
        <v>408.65999999999985</v>
      </c>
      <c r="E30" s="234"/>
      <c r="F30" s="234">
        <f>388.23+20.43</f>
        <v>408.66</v>
      </c>
      <c r="G30" s="234"/>
      <c r="H30" s="234">
        <f>D30-F30</f>
        <v>0</v>
      </c>
    </row>
    <row r="31" spans="1:9" s="235" customFormat="1" ht="12.75" customHeight="1" thickBot="1" x14ac:dyDescent="0.3">
      <c r="A31" s="229"/>
      <c r="B31" s="231"/>
      <c r="C31" s="241"/>
      <c r="D31" s="246">
        <f>SUM(D26:D30)</f>
        <v>158157.09</v>
      </c>
      <c r="E31" s="234"/>
      <c r="F31" s="246">
        <f>SUM(F26:F30)</f>
        <v>158157.09000000003</v>
      </c>
      <c r="G31" s="234"/>
      <c r="H31" s="246">
        <f>SUM(H26:H30)</f>
        <v>0</v>
      </c>
    </row>
    <row r="32" spans="1:9" s="235" customFormat="1" ht="12.75" customHeight="1" thickTop="1" x14ac:dyDescent="0.25">
      <c r="A32" s="229"/>
      <c r="B32" s="231"/>
      <c r="C32" s="241"/>
      <c r="E32" s="229"/>
      <c r="F32" s="247"/>
      <c r="G32" s="247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</sheetData>
  <pageMargins left="0.25" right="0.25" top="0.95" bottom="0.75" header="0.09" footer="0.3"/>
  <pageSetup scale="68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64"/>
  <sheetViews>
    <sheetView topLeftCell="A25" zoomScaleNormal="100" workbookViewId="0">
      <selection activeCell="L52" sqref="L52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44.7109375" style="67" customWidth="1"/>
    <col min="5" max="5" width="17" style="56" customWidth="1"/>
    <col min="6" max="6" width="13.5703125" style="68" customWidth="1"/>
    <col min="7" max="7" width="15.5703125" style="68" bestFit="1" customWidth="1"/>
    <col min="8" max="8" width="10.5703125" style="68" customWidth="1"/>
    <col min="9" max="9" width="14.5703125" style="56" bestFit="1" customWidth="1"/>
    <col min="10" max="16384" width="11.42578125" style="56"/>
  </cols>
  <sheetData>
    <row r="1" spans="1:10" s="30" customFormat="1" ht="24.75" customHeight="1" x14ac:dyDescent="0.25">
      <c r="A1" s="2" t="str">
        <f>'RECAP #9420.00'!B1</f>
        <v>DAS CC Capitol West Stairs &amp; Surrounding Landings Repairs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#9420.00'!B2</f>
        <v>Project # 9420.00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#9420.00'!B3</f>
        <v>Program code 942000</v>
      </c>
      <c r="B3" s="5"/>
      <c r="C3" s="5"/>
      <c r="D3" s="4"/>
      <c r="E3" s="8" t="str">
        <f>'RECAP #9420.00'!E3</f>
        <v>Major Program 4D01</v>
      </c>
      <c r="F3" s="4"/>
      <c r="G3" s="29"/>
      <c r="H3" s="29"/>
    </row>
    <row r="4" spans="1:10" s="30" customFormat="1" ht="15.75" x14ac:dyDescent="0.25">
      <c r="A4" s="31" t="s">
        <v>14</v>
      </c>
      <c r="B4" s="32"/>
      <c r="C4" s="32"/>
      <c r="D4" s="33"/>
      <c r="E4" s="34" t="s">
        <v>29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67</v>
      </c>
      <c r="B6" s="11"/>
      <c r="C6" s="11"/>
      <c r="D6" s="41"/>
      <c r="E6" s="38" t="s">
        <v>76</v>
      </c>
      <c r="F6" s="43"/>
      <c r="G6" s="44"/>
      <c r="H6" s="40"/>
      <c r="I6" s="36"/>
    </row>
    <row r="7" spans="1:10" s="30" customFormat="1" ht="15.75" x14ac:dyDescent="0.25">
      <c r="A7" s="11" t="str">
        <f>'RECAP #9420.00'!B6</f>
        <v>Project Manager - James T.</v>
      </c>
      <c r="B7" s="45"/>
      <c r="C7" s="45"/>
      <c r="D7" s="45"/>
      <c r="E7" s="44" t="s">
        <v>5</v>
      </c>
      <c r="F7" s="44"/>
      <c r="G7" s="44"/>
      <c r="H7" s="40"/>
      <c r="I7" s="36"/>
      <c r="J7" s="30" t="s">
        <v>5</v>
      </c>
    </row>
    <row r="8" spans="1:10" s="30" customFormat="1" ht="32.25" thickBot="1" x14ac:dyDescent="0.3">
      <c r="A8" s="46" t="s">
        <v>20</v>
      </c>
      <c r="B8" s="47" t="s">
        <v>21</v>
      </c>
      <c r="C8" s="69" t="s">
        <v>31</v>
      </c>
      <c r="D8" s="48" t="s">
        <v>32</v>
      </c>
      <c r="E8" s="49" t="s">
        <v>23</v>
      </c>
      <c r="F8" s="49" t="s">
        <v>24</v>
      </c>
      <c r="G8" s="49" t="s">
        <v>25</v>
      </c>
      <c r="H8" s="49" t="s">
        <v>26</v>
      </c>
      <c r="I8" s="49" t="s">
        <v>27</v>
      </c>
      <c r="J8" s="30" t="s">
        <v>5</v>
      </c>
    </row>
    <row r="9" spans="1:10" x14ac:dyDescent="0.2">
      <c r="A9" s="70"/>
      <c r="B9" s="51"/>
      <c r="C9" s="51"/>
      <c r="D9" s="60" t="s">
        <v>33</v>
      </c>
      <c r="E9" s="165">
        <f>20000+10000+10000+10000</f>
        <v>50000</v>
      </c>
      <c r="F9" s="54">
        <f>E9</f>
        <v>50000</v>
      </c>
      <c r="G9" s="55"/>
      <c r="H9" s="55"/>
      <c r="I9" s="55">
        <f>F9</f>
        <v>50000</v>
      </c>
    </row>
    <row r="10" spans="1:10" x14ac:dyDescent="0.2">
      <c r="A10" s="75" t="s">
        <v>98</v>
      </c>
      <c r="B10" s="51">
        <v>45511</v>
      </c>
      <c r="C10" s="164">
        <v>2507</v>
      </c>
      <c r="D10" s="60" t="s">
        <v>99</v>
      </c>
      <c r="E10" s="54"/>
      <c r="F10" s="54">
        <f t="shared" ref="F10:F58" si="0">F9+E10</f>
        <v>50000</v>
      </c>
      <c r="G10" s="166">
        <f>160.43+83.44</f>
        <v>243.87</v>
      </c>
      <c r="H10" s="55">
        <f t="shared" ref="H10:H58" si="1">H9+G10</f>
        <v>243.87</v>
      </c>
      <c r="I10" s="55">
        <f t="shared" ref="I10:I58" si="2">I9-G10+E10</f>
        <v>49756.13</v>
      </c>
    </row>
    <row r="11" spans="1:10" x14ac:dyDescent="0.2">
      <c r="A11" s="75" t="s">
        <v>98</v>
      </c>
      <c r="B11" s="51">
        <v>45511</v>
      </c>
      <c r="C11" s="164">
        <v>9500</v>
      </c>
      <c r="D11" s="60" t="s">
        <v>100</v>
      </c>
      <c r="E11" s="54"/>
      <c r="F11" s="54">
        <f t="shared" si="0"/>
        <v>50000</v>
      </c>
      <c r="G11" s="166">
        <f>210+2450.8</f>
        <v>2660.8</v>
      </c>
      <c r="H11" s="55">
        <f t="shared" si="1"/>
        <v>2904.67</v>
      </c>
      <c r="I11" s="55">
        <f t="shared" si="2"/>
        <v>47095.329999999994</v>
      </c>
    </row>
    <row r="12" spans="1:10" x14ac:dyDescent="0.2">
      <c r="A12" s="75" t="s">
        <v>116</v>
      </c>
      <c r="B12" s="51">
        <v>45544</v>
      </c>
      <c r="C12" s="164">
        <v>2507</v>
      </c>
      <c r="D12" s="60" t="s">
        <v>114</v>
      </c>
      <c r="E12" s="54"/>
      <c r="F12" s="54">
        <f t="shared" si="0"/>
        <v>50000</v>
      </c>
      <c r="G12" s="166">
        <f>283.61+119.91</f>
        <v>403.52</v>
      </c>
      <c r="H12" s="55">
        <f t="shared" si="1"/>
        <v>3308.19</v>
      </c>
      <c r="I12" s="55">
        <f t="shared" si="2"/>
        <v>46691.81</v>
      </c>
    </row>
    <row r="13" spans="1:10" x14ac:dyDescent="0.2">
      <c r="A13" s="75" t="s">
        <v>116</v>
      </c>
      <c r="B13" s="51">
        <v>45544</v>
      </c>
      <c r="C13" s="164">
        <v>9500</v>
      </c>
      <c r="D13" s="60" t="s">
        <v>115</v>
      </c>
      <c r="E13" s="54"/>
      <c r="F13" s="54">
        <f t="shared" si="0"/>
        <v>50000</v>
      </c>
      <c r="G13" s="166">
        <f>148+1907.4</f>
        <v>2055.4</v>
      </c>
      <c r="H13" s="55">
        <f t="shared" si="1"/>
        <v>5363.59</v>
      </c>
      <c r="I13" s="55">
        <f t="shared" si="2"/>
        <v>44636.409999999996</v>
      </c>
    </row>
    <row r="14" spans="1:10" x14ac:dyDescent="0.2">
      <c r="A14" s="75" t="s">
        <v>121</v>
      </c>
      <c r="B14" s="51">
        <v>45574</v>
      </c>
      <c r="C14" s="164">
        <v>2507</v>
      </c>
      <c r="D14" s="60" t="s">
        <v>127</v>
      </c>
      <c r="E14" s="54"/>
      <c r="F14" s="54">
        <f t="shared" si="0"/>
        <v>50000</v>
      </c>
      <c r="G14" s="166">
        <f>199.37+72.22</f>
        <v>271.59000000000003</v>
      </c>
      <c r="H14" s="55">
        <f t="shared" si="1"/>
        <v>5635.18</v>
      </c>
      <c r="I14" s="55">
        <f t="shared" si="2"/>
        <v>44364.82</v>
      </c>
    </row>
    <row r="15" spans="1:10" x14ac:dyDescent="0.2">
      <c r="A15" s="75" t="s">
        <v>121</v>
      </c>
      <c r="B15" s="51">
        <v>45574</v>
      </c>
      <c r="C15" s="164">
        <v>9500</v>
      </c>
      <c r="D15" s="60" t="s">
        <v>128</v>
      </c>
      <c r="E15" s="54"/>
      <c r="F15" s="54">
        <f t="shared" si="0"/>
        <v>50000</v>
      </c>
      <c r="G15" s="166">
        <f>156.5+2258.3</f>
        <v>2414.8000000000002</v>
      </c>
      <c r="H15" s="55">
        <f t="shared" si="1"/>
        <v>8049.9800000000005</v>
      </c>
      <c r="I15" s="55">
        <f t="shared" si="2"/>
        <v>41950.02</v>
      </c>
    </row>
    <row r="16" spans="1:10" x14ac:dyDescent="0.2">
      <c r="A16" s="75" t="s">
        <v>131</v>
      </c>
      <c r="B16" s="51">
        <v>45603</v>
      </c>
      <c r="C16" s="164">
        <v>2507</v>
      </c>
      <c r="D16" s="60" t="s">
        <v>132</v>
      </c>
      <c r="E16" s="54"/>
      <c r="F16" s="54">
        <f t="shared" si="0"/>
        <v>50000</v>
      </c>
      <c r="G16" s="166">
        <f>144.77+294.5</f>
        <v>439.27</v>
      </c>
      <c r="H16" s="55">
        <f t="shared" si="1"/>
        <v>8489.25</v>
      </c>
      <c r="I16" s="55">
        <f t="shared" si="2"/>
        <v>41510.75</v>
      </c>
    </row>
    <row r="17" spans="1:9" x14ac:dyDescent="0.2">
      <c r="A17" s="75" t="s">
        <v>131</v>
      </c>
      <c r="B17" s="51">
        <v>45603</v>
      </c>
      <c r="C17" s="164">
        <v>9500</v>
      </c>
      <c r="D17" s="60" t="s">
        <v>133</v>
      </c>
      <c r="E17" s="54"/>
      <c r="F17" s="54">
        <f t="shared" si="0"/>
        <v>50000</v>
      </c>
      <c r="G17" s="166">
        <f>217.5+2706</f>
        <v>2923.5</v>
      </c>
      <c r="H17" s="55">
        <f t="shared" si="1"/>
        <v>11412.75</v>
      </c>
      <c r="I17" s="55">
        <f t="shared" si="2"/>
        <v>38587.25</v>
      </c>
    </row>
    <row r="18" spans="1:9" x14ac:dyDescent="0.2">
      <c r="A18" s="75" t="s">
        <v>151</v>
      </c>
      <c r="B18" s="51">
        <v>45635</v>
      </c>
      <c r="C18" s="164">
        <v>2507</v>
      </c>
      <c r="D18" s="60" t="s">
        <v>152</v>
      </c>
      <c r="E18" s="54"/>
      <c r="F18" s="54">
        <f t="shared" si="0"/>
        <v>50000</v>
      </c>
      <c r="G18" s="166">
        <f>68.15+123.41</f>
        <v>191.56</v>
      </c>
      <c r="H18" s="55">
        <f t="shared" si="1"/>
        <v>11604.31</v>
      </c>
      <c r="I18" s="55">
        <f t="shared" si="2"/>
        <v>38395.69</v>
      </c>
    </row>
    <row r="19" spans="1:9" x14ac:dyDescent="0.2">
      <c r="A19" s="75" t="s">
        <v>151</v>
      </c>
      <c r="B19" s="51">
        <v>45635</v>
      </c>
      <c r="C19" s="164">
        <v>9500</v>
      </c>
      <c r="D19" s="60" t="s">
        <v>153</v>
      </c>
      <c r="E19" s="54"/>
      <c r="F19" s="54">
        <f t="shared" si="0"/>
        <v>50000</v>
      </c>
      <c r="G19" s="166">
        <f>85+1189.1</f>
        <v>1274.0999999999999</v>
      </c>
      <c r="H19" s="55">
        <f t="shared" si="1"/>
        <v>12878.41</v>
      </c>
      <c r="I19" s="55">
        <f t="shared" si="2"/>
        <v>37121.590000000004</v>
      </c>
    </row>
    <row r="20" spans="1:9" x14ac:dyDescent="0.2">
      <c r="A20" s="75" t="s">
        <v>178</v>
      </c>
      <c r="B20" s="205">
        <v>45666</v>
      </c>
      <c r="C20" s="206">
        <v>2507</v>
      </c>
      <c r="D20" s="207" t="s">
        <v>179</v>
      </c>
      <c r="E20" s="54"/>
      <c r="F20" s="54">
        <f t="shared" si="0"/>
        <v>50000</v>
      </c>
      <c r="G20" s="166">
        <f>65.61+79.24</f>
        <v>144.85</v>
      </c>
      <c r="H20" s="55">
        <f t="shared" si="1"/>
        <v>13023.26</v>
      </c>
      <c r="I20" s="55">
        <f t="shared" si="2"/>
        <v>36976.740000000005</v>
      </c>
    </row>
    <row r="21" spans="1:9" x14ac:dyDescent="0.2">
      <c r="A21" s="75" t="s">
        <v>178</v>
      </c>
      <c r="B21" s="205">
        <v>45666</v>
      </c>
      <c r="C21" s="206">
        <v>9500</v>
      </c>
      <c r="D21" s="71" t="s">
        <v>180</v>
      </c>
      <c r="E21" s="54"/>
      <c r="F21" s="54">
        <f t="shared" si="0"/>
        <v>50000</v>
      </c>
      <c r="G21" s="166">
        <f>103.5+1344.2</f>
        <v>1447.7</v>
      </c>
      <c r="H21" s="55">
        <f t="shared" si="1"/>
        <v>14470.960000000001</v>
      </c>
      <c r="I21" s="55">
        <f t="shared" si="2"/>
        <v>35529.040000000008</v>
      </c>
    </row>
    <row r="22" spans="1:9" x14ac:dyDescent="0.2">
      <c r="A22" s="75" t="s">
        <v>199</v>
      </c>
      <c r="B22" s="205">
        <v>45699</v>
      </c>
      <c r="C22" s="206">
        <v>2507</v>
      </c>
      <c r="D22" s="207" t="s">
        <v>200</v>
      </c>
      <c r="E22" s="54"/>
      <c r="F22" s="54">
        <f t="shared" si="0"/>
        <v>50000</v>
      </c>
      <c r="G22" s="166">
        <f>65.61+81.34</f>
        <v>146.94999999999999</v>
      </c>
      <c r="H22" s="55">
        <f t="shared" si="1"/>
        <v>14617.910000000002</v>
      </c>
      <c r="I22" s="55">
        <f t="shared" si="2"/>
        <v>35382.090000000011</v>
      </c>
    </row>
    <row r="23" spans="1:9" x14ac:dyDescent="0.2">
      <c r="A23" s="75" t="s">
        <v>199</v>
      </c>
      <c r="B23" s="205">
        <v>45699</v>
      </c>
      <c r="C23" s="206">
        <v>9500</v>
      </c>
      <c r="D23" s="71" t="s">
        <v>201</v>
      </c>
      <c r="E23" s="54"/>
      <c r="F23" s="54">
        <f t="shared" si="0"/>
        <v>50000</v>
      </c>
      <c r="G23" s="166">
        <f>96.5+1470.7</f>
        <v>1567.2</v>
      </c>
      <c r="H23" s="55">
        <f t="shared" si="1"/>
        <v>16185.110000000002</v>
      </c>
      <c r="I23" s="55">
        <f t="shared" si="2"/>
        <v>33814.890000000014</v>
      </c>
    </row>
    <row r="24" spans="1:9" x14ac:dyDescent="0.2">
      <c r="A24" s="75" t="s">
        <v>206</v>
      </c>
      <c r="B24" s="51">
        <v>45723</v>
      </c>
      <c r="C24" s="164">
        <v>2507</v>
      </c>
      <c r="D24" s="207" t="s">
        <v>207</v>
      </c>
      <c r="E24" s="54"/>
      <c r="F24" s="54">
        <f t="shared" si="0"/>
        <v>50000</v>
      </c>
      <c r="G24" s="166">
        <f>84.24+306.42</f>
        <v>390.66</v>
      </c>
      <c r="H24" s="55">
        <f t="shared" si="1"/>
        <v>16575.770000000004</v>
      </c>
      <c r="I24" s="55">
        <f t="shared" si="2"/>
        <v>33424.23000000001</v>
      </c>
    </row>
    <row r="25" spans="1:9" x14ac:dyDescent="0.2">
      <c r="A25" s="75" t="s">
        <v>206</v>
      </c>
      <c r="B25" s="51">
        <v>45723</v>
      </c>
      <c r="C25" s="164">
        <v>9500</v>
      </c>
      <c r="D25" s="71" t="s">
        <v>208</v>
      </c>
      <c r="E25" s="54"/>
      <c r="F25" s="54">
        <f t="shared" si="0"/>
        <v>50000</v>
      </c>
      <c r="G25" s="166">
        <f>117.5+1570.8</f>
        <v>1688.3</v>
      </c>
      <c r="H25" s="55">
        <f t="shared" si="1"/>
        <v>18264.070000000003</v>
      </c>
      <c r="I25" s="55">
        <f t="shared" si="2"/>
        <v>31735.930000000011</v>
      </c>
    </row>
    <row r="26" spans="1:9" x14ac:dyDescent="0.2">
      <c r="A26" s="75" t="s">
        <v>212</v>
      </c>
      <c r="B26" s="51">
        <v>45756</v>
      </c>
      <c r="C26" s="164">
        <v>2507</v>
      </c>
      <c r="D26" s="207" t="s">
        <v>213</v>
      </c>
      <c r="E26" s="54"/>
      <c r="F26" s="54">
        <f t="shared" si="0"/>
        <v>50000</v>
      </c>
      <c r="G26" s="166">
        <f>150.69+220.88</f>
        <v>371.57</v>
      </c>
      <c r="H26" s="55">
        <f t="shared" si="1"/>
        <v>18635.640000000003</v>
      </c>
      <c r="I26" s="55">
        <f t="shared" si="2"/>
        <v>31364.360000000011</v>
      </c>
    </row>
    <row r="27" spans="1:9" x14ac:dyDescent="0.2">
      <c r="A27" s="75" t="s">
        <v>212</v>
      </c>
      <c r="B27" s="51">
        <v>45756</v>
      </c>
      <c r="C27" s="164">
        <v>9500</v>
      </c>
      <c r="D27" s="71" t="s">
        <v>214</v>
      </c>
      <c r="E27" s="54"/>
      <c r="F27" s="54">
        <f t="shared" si="0"/>
        <v>50000</v>
      </c>
      <c r="G27" s="166">
        <f>208+2450.8</f>
        <v>2658.8</v>
      </c>
      <c r="H27" s="55">
        <f t="shared" si="1"/>
        <v>21294.440000000002</v>
      </c>
      <c r="I27" s="55">
        <f t="shared" si="2"/>
        <v>28705.560000000012</v>
      </c>
    </row>
    <row r="28" spans="1:9" x14ac:dyDescent="0.2">
      <c r="A28" s="75" t="s">
        <v>226</v>
      </c>
      <c r="B28" s="51">
        <v>45786</v>
      </c>
      <c r="C28" s="164">
        <v>2507</v>
      </c>
      <c r="D28" s="207" t="s">
        <v>227</v>
      </c>
      <c r="E28" s="54"/>
      <c r="F28" s="54">
        <f t="shared" si="0"/>
        <v>50000</v>
      </c>
      <c r="G28" s="166">
        <f>104.56+140.24</f>
        <v>244.8</v>
      </c>
      <c r="H28" s="55">
        <f t="shared" si="1"/>
        <v>21539.24</v>
      </c>
      <c r="I28" s="55">
        <f t="shared" si="2"/>
        <v>28460.760000000013</v>
      </c>
    </row>
    <row r="29" spans="1:9" x14ac:dyDescent="0.2">
      <c r="A29" s="75" t="s">
        <v>226</v>
      </c>
      <c r="B29" s="51">
        <v>45786</v>
      </c>
      <c r="C29" s="164">
        <v>9500</v>
      </c>
      <c r="D29" s="71" t="s">
        <v>228</v>
      </c>
      <c r="E29" s="54"/>
      <c r="F29" s="54">
        <f t="shared" si="0"/>
        <v>50000</v>
      </c>
      <c r="G29" s="166">
        <f>131+1548.8</f>
        <v>1679.8</v>
      </c>
      <c r="H29" s="55">
        <f t="shared" si="1"/>
        <v>23219.040000000001</v>
      </c>
      <c r="I29" s="55">
        <f t="shared" si="2"/>
        <v>26780.960000000014</v>
      </c>
    </row>
    <row r="30" spans="1:9" x14ac:dyDescent="0.2">
      <c r="A30" s="75" t="s">
        <v>229</v>
      </c>
      <c r="B30" s="51">
        <v>45817</v>
      </c>
      <c r="C30" s="164">
        <v>2507</v>
      </c>
      <c r="D30" s="207" t="s">
        <v>230</v>
      </c>
      <c r="E30" s="54"/>
      <c r="F30" s="54">
        <f t="shared" si="0"/>
        <v>50000</v>
      </c>
      <c r="G30" s="166">
        <f>96.51+79.24</f>
        <v>175.75</v>
      </c>
      <c r="H30" s="55">
        <f t="shared" si="1"/>
        <v>23394.79</v>
      </c>
      <c r="I30" s="55">
        <f t="shared" si="2"/>
        <v>26605.210000000014</v>
      </c>
    </row>
    <row r="31" spans="1:9" x14ac:dyDescent="0.2">
      <c r="A31" s="75" t="s">
        <v>229</v>
      </c>
      <c r="B31" s="51">
        <v>45817</v>
      </c>
      <c r="C31" s="164">
        <v>9500</v>
      </c>
      <c r="D31" s="71" t="s">
        <v>231</v>
      </c>
      <c r="E31" s="54"/>
      <c r="F31" s="54">
        <f t="shared" si="0"/>
        <v>50000</v>
      </c>
      <c r="G31" s="166">
        <f>112+1262.8</f>
        <v>1374.8</v>
      </c>
      <c r="H31" s="55">
        <f t="shared" si="1"/>
        <v>24769.59</v>
      </c>
      <c r="I31" s="55">
        <f t="shared" si="2"/>
        <v>25230.410000000014</v>
      </c>
    </row>
    <row r="32" spans="1:9" x14ac:dyDescent="0.2">
      <c r="A32" s="75" t="s">
        <v>238</v>
      </c>
      <c r="B32" s="51">
        <v>45848</v>
      </c>
      <c r="C32" s="164">
        <v>2507</v>
      </c>
      <c r="D32" s="207" t="s">
        <v>239</v>
      </c>
      <c r="E32" s="54"/>
      <c r="F32" s="54">
        <f t="shared" si="0"/>
        <v>50000</v>
      </c>
      <c r="G32" s="166">
        <f>60.96+70.82</f>
        <v>131.78</v>
      </c>
      <c r="H32" s="55">
        <f t="shared" si="1"/>
        <v>24901.37</v>
      </c>
      <c r="I32" s="55">
        <f t="shared" si="2"/>
        <v>25098.630000000016</v>
      </c>
    </row>
    <row r="33" spans="1:9" x14ac:dyDescent="0.2">
      <c r="A33" s="75" t="s">
        <v>238</v>
      </c>
      <c r="B33" s="51">
        <v>45848</v>
      </c>
      <c r="C33" s="164">
        <v>9500</v>
      </c>
      <c r="D33" s="71" t="s">
        <v>240</v>
      </c>
      <c r="E33" s="54"/>
      <c r="F33" s="54">
        <f t="shared" si="0"/>
        <v>50000</v>
      </c>
      <c r="G33" s="166">
        <f>90.5+931.7</f>
        <v>1022.2</v>
      </c>
      <c r="H33" s="55">
        <f t="shared" si="1"/>
        <v>25923.57</v>
      </c>
      <c r="I33" s="55">
        <f t="shared" si="2"/>
        <v>24076.430000000015</v>
      </c>
    </row>
    <row r="34" spans="1:9" ht="12.75" customHeight="1" x14ac:dyDescent="0.2">
      <c r="A34" s="75" t="s">
        <v>263</v>
      </c>
      <c r="B34" s="51">
        <v>45911</v>
      </c>
      <c r="C34" s="164">
        <v>2507</v>
      </c>
      <c r="D34" s="228" t="s">
        <v>264</v>
      </c>
      <c r="E34" s="54"/>
      <c r="F34" s="54">
        <f t="shared" si="0"/>
        <v>50000</v>
      </c>
      <c r="G34" s="166">
        <v>169.68</v>
      </c>
      <c r="H34" s="55">
        <f t="shared" si="1"/>
        <v>26093.25</v>
      </c>
      <c r="I34" s="55">
        <f t="shared" si="2"/>
        <v>23906.750000000015</v>
      </c>
    </row>
    <row r="35" spans="1:9" ht="12.75" customHeight="1" x14ac:dyDescent="0.2">
      <c r="A35" s="75" t="s">
        <v>263</v>
      </c>
      <c r="B35" s="51">
        <v>45911</v>
      </c>
      <c r="C35" s="164">
        <v>9500</v>
      </c>
      <c r="D35" s="228" t="s">
        <v>264</v>
      </c>
      <c r="E35" s="54"/>
      <c r="F35" s="54">
        <f t="shared" si="0"/>
        <v>50000</v>
      </c>
      <c r="G35" s="166">
        <v>1854.9</v>
      </c>
      <c r="H35" s="55">
        <f t="shared" si="1"/>
        <v>27948.15</v>
      </c>
      <c r="I35" s="55">
        <f t="shared" si="2"/>
        <v>22051.850000000013</v>
      </c>
    </row>
    <row r="36" spans="1:9" ht="12.75" customHeight="1" x14ac:dyDescent="0.2">
      <c r="A36" s="75" t="s">
        <v>269</v>
      </c>
      <c r="B36" s="51">
        <v>45908</v>
      </c>
      <c r="C36" s="164">
        <v>2507</v>
      </c>
      <c r="D36" s="207" t="s">
        <v>270</v>
      </c>
      <c r="E36" s="54"/>
      <c r="F36" s="54">
        <f t="shared" si="0"/>
        <v>50000</v>
      </c>
      <c r="G36" s="166">
        <f>85.01+122.43</f>
        <v>207.44</v>
      </c>
      <c r="H36" s="55">
        <f t="shared" si="1"/>
        <v>28155.59</v>
      </c>
      <c r="I36" s="55">
        <f t="shared" si="2"/>
        <v>21844.410000000014</v>
      </c>
    </row>
    <row r="37" spans="1:9" ht="12.75" customHeight="1" x14ac:dyDescent="0.2">
      <c r="A37" s="75" t="s">
        <v>269</v>
      </c>
      <c r="B37" s="51">
        <v>45908</v>
      </c>
      <c r="C37" s="164">
        <v>9500</v>
      </c>
      <c r="D37" s="71" t="s">
        <v>271</v>
      </c>
      <c r="E37" s="54"/>
      <c r="F37" s="54">
        <f t="shared" si="0"/>
        <v>50000</v>
      </c>
      <c r="G37" s="166">
        <f>97+1502.6</f>
        <v>1599.6</v>
      </c>
      <c r="H37" s="55">
        <f t="shared" si="1"/>
        <v>29755.19</v>
      </c>
      <c r="I37" s="55">
        <f t="shared" si="2"/>
        <v>20244.810000000016</v>
      </c>
    </row>
    <row r="38" spans="1:9" ht="12.75" customHeight="1" x14ac:dyDescent="0.2">
      <c r="A38" s="75" t="s">
        <v>278</v>
      </c>
      <c r="B38" s="51">
        <v>45937</v>
      </c>
      <c r="C38" s="164" t="s">
        <v>279</v>
      </c>
      <c r="D38" s="207" t="s">
        <v>280</v>
      </c>
      <c r="E38" s="54"/>
      <c r="F38" s="54">
        <f t="shared" si="0"/>
        <v>50000</v>
      </c>
      <c r="G38" s="166">
        <f>60.53+133.14</f>
        <v>193.67</v>
      </c>
      <c r="H38" s="55">
        <f t="shared" si="1"/>
        <v>29948.859999999997</v>
      </c>
      <c r="I38" s="55">
        <f t="shared" si="2"/>
        <v>20051.140000000018</v>
      </c>
    </row>
    <row r="39" spans="1:9" ht="12.75" customHeight="1" x14ac:dyDescent="0.2">
      <c r="A39" s="75" t="s">
        <v>278</v>
      </c>
      <c r="B39" s="51">
        <v>45937</v>
      </c>
      <c r="C39" s="164">
        <v>9500</v>
      </c>
      <c r="D39" s="71" t="s">
        <v>281</v>
      </c>
      <c r="E39" s="54"/>
      <c r="F39" s="54">
        <f t="shared" si="0"/>
        <v>50000</v>
      </c>
      <c r="G39" s="166">
        <f>53.5+943.8</f>
        <v>997.3</v>
      </c>
      <c r="H39" s="55">
        <f t="shared" si="1"/>
        <v>30946.159999999996</v>
      </c>
      <c r="I39" s="55">
        <f t="shared" si="2"/>
        <v>19053.840000000018</v>
      </c>
    </row>
    <row r="40" spans="1:9" ht="12.75" customHeight="1" x14ac:dyDescent="0.2">
      <c r="A40" s="75" t="s">
        <v>289</v>
      </c>
      <c r="B40" s="51">
        <v>45968</v>
      </c>
      <c r="C40" s="164" t="s">
        <v>279</v>
      </c>
      <c r="D40" s="207" t="s">
        <v>290</v>
      </c>
      <c r="E40" s="54"/>
      <c r="F40" s="54">
        <f t="shared" si="0"/>
        <v>50000</v>
      </c>
      <c r="G40" s="166">
        <v>75.92</v>
      </c>
      <c r="H40" s="55">
        <f t="shared" si="1"/>
        <v>31022.079999999994</v>
      </c>
      <c r="I40" s="55">
        <f t="shared" si="2"/>
        <v>18977.92000000002</v>
      </c>
    </row>
    <row r="41" spans="1:9" ht="12.75" customHeight="1" x14ac:dyDescent="0.2">
      <c r="A41" s="75" t="s">
        <v>289</v>
      </c>
      <c r="B41" s="51">
        <v>45968</v>
      </c>
      <c r="C41" s="164">
        <v>9500</v>
      </c>
      <c r="D41" s="71" t="s">
        <v>291</v>
      </c>
      <c r="E41" s="54"/>
      <c r="F41" s="54">
        <f t="shared" si="0"/>
        <v>50000</v>
      </c>
      <c r="G41" s="166">
        <v>753.1</v>
      </c>
      <c r="H41" s="55">
        <f t="shared" si="1"/>
        <v>31775.179999999993</v>
      </c>
      <c r="I41" s="55">
        <f t="shared" si="2"/>
        <v>18224.820000000022</v>
      </c>
    </row>
    <row r="42" spans="1:9" ht="12.75" customHeight="1" x14ac:dyDescent="0.25">
      <c r="A42" s="75" t="s">
        <v>294</v>
      </c>
      <c r="B42" s="51">
        <v>45996</v>
      </c>
      <c r="C42" s="54" t="s">
        <v>279</v>
      </c>
      <c r="D42" s="207" t="s">
        <v>295</v>
      </c>
      <c r="E42"/>
      <c r="F42" s="54">
        <f t="shared" si="0"/>
        <v>50000</v>
      </c>
      <c r="G42" s="166">
        <v>134.5</v>
      </c>
      <c r="H42" s="55">
        <f t="shared" si="1"/>
        <v>31909.679999999993</v>
      </c>
      <c r="I42" s="55">
        <f t="shared" si="2"/>
        <v>18090.320000000022</v>
      </c>
    </row>
    <row r="43" spans="1:9" ht="12.75" customHeight="1" x14ac:dyDescent="0.25">
      <c r="A43" s="75" t="s">
        <v>294</v>
      </c>
      <c r="B43" s="51">
        <v>45996</v>
      </c>
      <c r="C43" s="248">
        <v>9500</v>
      </c>
      <c r="D43" s="71" t="s">
        <v>296</v>
      </c>
      <c r="E43"/>
      <c r="F43" s="54">
        <f t="shared" si="0"/>
        <v>50000</v>
      </c>
      <c r="G43" s="166">
        <v>857.4</v>
      </c>
      <c r="H43" s="55">
        <f t="shared" si="1"/>
        <v>32767.079999999994</v>
      </c>
      <c r="I43" s="55">
        <f t="shared" si="2"/>
        <v>17232.92000000002</v>
      </c>
    </row>
    <row r="44" spans="1:9" ht="12.75" customHeight="1" x14ac:dyDescent="0.25">
      <c r="A44" s="75" t="s">
        <v>297</v>
      </c>
      <c r="B44" s="51">
        <v>46030</v>
      </c>
      <c r="C44" s="54" t="s">
        <v>5</v>
      </c>
      <c r="D44" s="207" t="s">
        <v>298</v>
      </c>
      <c r="E44"/>
      <c r="F44" s="54">
        <f t="shared" si="0"/>
        <v>50000</v>
      </c>
      <c r="G44" s="166">
        <v>49.73</v>
      </c>
      <c r="H44" s="55">
        <f t="shared" si="1"/>
        <v>32816.81</v>
      </c>
      <c r="I44" s="55">
        <f t="shared" si="2"/>
        <v>17183.190000000021</v>
      </c>
    </row>
    <row r="45" spans="1:9" ht="12.75" customHeight="1" x14ac:dyDescent="0.25">
      <c r="A45" s="75" t="s">
        <v>297</v>
      </c>
      <c r="B45" s="51">
        <v>46030</v>
      </c>
      <c r="C45" s="248">
        <v>9500</v>
      </c>
      <c r="D45" s="71" t="s">
        <v>299</v>
      </c>
      <c r="E45"/>
      <c r="F45" s="54">
        <f t="shared" si="0"/>
        <v>50000</v>
      </c>
      <c r="G45" s="166">
        <v>561.5</v>
      </c>
      <c r="H45" s="55">
        <f t="shared" si="1"/>
        <v>33378.31</v>
      </c>
      <c r="I45" s="55">
        <f t="shared" si="2"/>
        <v>16621.690000000021</v>
      </c>
    </row>
    <row r="46" spans="1:9" ht="12.75" customHeight="1" x14ac:dyDescent="0.25">
      <c r="A46" s="75" t="s">
        <v>307</v>
      </c>
      <c r="B46" s="51">
        <v>46062</v>
      </c>
      <c r="C46" s="54" t="s">
        <v>279</v>
      </c>
      <c r="D46" s="207" t="s">
        <v>308</v>
      </c>
      <c r="E46"/>
      <c r="F46" s="54">
        <f t="shared" si="0"/>
        <v>50000</v>
      </c>
      <c r="G46" s="166">
        <v>84.69</v>
      </c>
      <c r="H46" s="55">
        <f t="shared" si="1"/>
        <v>33463</v>
      </c>
      <c r="I46" s="55">
        <f t="shared" si="2"/>
        <v>16537.000000000022</v>
      </c>
    </row>
    <row r="47" spans="1:9" ht="12.75" customHeight="1" x14ac:dyDescent="0.25">
      <c r="A47" s="75" t="s">
        <v>307</v>
      </c>
      <c r="B47" s="51">
        <v>46062</v>
      </c>
      <c r="C47" s="248">
        <v>9500</v>
      </c>
      <c r="D47" s="71" t="s">
        <v>309</v>
      </c>
      <c r="E47"/>
      <c r="F47" s="54">
        <f t="shared" si="0"/>
        <v>50000</v>
      </c>
      <c r="G47" s="166">
        <v>1058</v>
      </c>
      <c r="H47" s="55">
        <f t="shared" si="1"/>
        <v>34521</v>
      </c>
      <c r="I47" s="55">
        <f t="shared" si="2"/>
        <v>15479.000000000022</v>
      </c>
    </row>
    <row r="48" spans="1:9" ht="12.75" customHeight="1" x14ac:dyDescent="0.25">
      <c r="A48" s="75" t="s">
        <v>314</v>
      </c>
      <c r="B48" s="51">
        <v>46090</v>
      </c>
      <c r="C48" s="54" t="s">
        <v>279</v>
      </c>
      <c r="D48" s="207" t="s">
        <v>315</v>
      </c>
      <c r="E48"/>
      <c r="F48" s="54">
        <f t="shared" si="0"/>
        <v>50000</v>
      </c>
      <c r="G48" s="166">
        <v>69.53</v>
      </c>
      <c r="H48" s="55">
        <f t="shared" si="1"/>
        <v>34590.53</v>
      </c>
      <c r="I48" s="55">
        <f t="shared" si="2"/>
        <v>15409.470000000021</v>
      </c>
    </row>
    <row r="49" spans="1:9" ht="12.75" customHeight="1" x14ac:dyDescent="0.25">
      <c r="A49" s="75" t="s">
        <v>314</v>
      </c>
      <c r="B49" s="51">
        <v>46090</v>
      </c>
      <c r="C49" s="248">
        <v>9500</v>
      </c>
      <c r="D49" s="71" t="s">
        <v>316</v>
      </c>
      <c r="E49"/>
      <c r="F49" s="54">
        <f t="shared" si="0"/>
        <v>50000</v>
      </c>
      <c r="G49" s="166">
        <v>799.9</v>
      </c>
      <c r="H49" s="55">
        <f t="shared" si="1"/>
        <v>35390.43</v>
      </c>
      <c r="I49" s="55">
        <f t="shared" si="2"/>
        <v>14609.570000000022</v>
      </c>
    </row>
    <row r="50" spans="1:9" ht="12.75" customHeight="1" x14ac:dyDescent="0.25">
      <c r="A50" s="75" t="s">
        <v>321</v>
      </c>
      <c r="B50" s="51">
        <v>46118</v>
      </c>
      <c r="C50" s="54" t="s">
        <v>279</v>
      </c>
      <c r="D50" s="207" t="s">
        <v>322</v>
      </c>
      <c r="E50"/>
      <c r="F50" s="54">
        <f t="shared" si="0"/>
        <v>50000</v>
      </c>
      <c r="G50" s="166">
        <v>131.22</v>
      </c>
      <c r="H50" s="55">
        <f t="shared" si="1"/>
        <v>35521.65</v>
      </c>
      <c r="I50" s="55">
        <f t="shared" si="2"/>
        <v>14478.350000000022</v>
      </c>
    </row>
    <row r="51" spans="1:9" ht="12.75" customHeight="1" x14ac:dyDescent="0.25">
      <c r="A51" s="75" t="s">
        <v>321</v>
      </c>
      <c r="B51" s="51">
        <v>46118</v>
      </c>
      <c r="C51" s="248">
        <v>9500</v>
      </c>
      <c r="D51" s="71" t="s">
        <v>323</v>
      </c>
      <c r="E51"/>
      <c r="F51" s="54">
        <f t="shared" si="0"/>
        <v>50000</v>
      </c>
      <c r="G51" s="166">
        <v>1064.9000000000001</v>
      </c>
      <c r="H51" s="55">
        <f t="shared" si="1"/>
        <v>36586.550000000003</v>
      </c>
      <c r="I51" s="55">
        <f t="shared" si="2"/>
        <v>13413.450000000023</v>
      </c>
    </row>
    <row r="52" spans="1:9" ht="12.75" customHeight="1" x14ac:dyDescent="0.25">
      <c r="A52" s="75" t="s">
        <v>327</v>
      </c>
      <c r="B52" s="51">
        <v>46149</v>
      </c>
      <c r="C52" s="54" t="s">
        <v>279</v>
      </c>
      <c r="D52" s="207" t="s">
        <v>328</v>
      </c>
      <c r="E52"/>
      <c r="F52" s="54">
        <f t="shared" si="0"/>
        <v>50000</v>
      </c>
      <c r="G52" s="166">
        <v>321.89</v>
      </c>
      <c r="H52" s="55">
        <f t="shared" si="1"/>
        <v>36908.44</v>
      </c>
      <c r="I52" s="55">
        <f t="shared" si="2"/>
        <v>13091.560000000023</v>
      </c>
    </row>
    <row r="53" spans="1:9" ht="12.75" customHeight="1" x14ac:dyDescent="0.25">
      <c r="A53" s="75" t="s">
        <v>327</v>
      </c>
      <c r="B53" s="51">
        <v>46149</v>
      </c>
      <c r="C53" s="248">
        <v>9500</v>
      </c>
      <c r="D53" s="71" t="s">
        <v>329</v>
      </c>
      <c r="E53"/>
      <c r="F53" s="54">
        <f t="shared" si="0"/>
        <v>50000</v>
      </c>
      <c r="G53" s="166">
        <v>3355.3</v>
      </c>
      <c r="H53" s="55">
        <f t="shared" si="1"/>
        <v>40263.740000000005</v>
      </c>
      <c r="I53" s="55">
        <f t="shared" si="2"/>
        <v>9736.2600000000239</v>
      </c>
    </row>
    <row r="54" spans="1:9" ht="12.75" customHeight="1" x14ac:dyDescent="0.25">
      <c r="A54" s="75" t="s">
        <v>335</v>
      </c>
      <c r="B54" s="51">
        <v>46181</v>
      </c>
      <c r="C54" s="54" t="s">
        <v>279</v>
      </c>
      <c r="D54" s="207" t="s">
        <v>336</v>
      </c>
      <c r="E54"/>
      <c r="F54" s="54">
        <f t="shared" si="0"/>
        <v>50000</v>
      </c>
      <c r="G54" s="166">
        <v>206.21</v>
      </c>
      <c r="H54" s="55">
        <f t="shared" si="1"/>
        <v>40469.950000000004</v>
      </c>
      <c r="I54" s="55">
        <f t="shared" si="2"/>
        <v>9530.0500000000247</v>
      </c>
    </row>
    <row r="55" spans="1:9" ht="12.75" customHeight="1" x14ac:dyDescent="0.25">
      <c r="A55" s="75" t="s">
        <v>335</v>
      </c>
      <c r="B55" s="51">
        <v>46181</v>
      </c>
      <c r="C55" s="248">
        <v>9500</v>
      </c>
      <c r="D55" s="71" t="s">
        <v>337</v>
      </c>
      <c r="E55"/>
      <c r="F55" s="54">
        <f t="shared" si="0"/>
        <v>50000</v>
      </c>
      <c r="G55" s="166">
        <v>2522.6999999999998</v>
      </c>
      <c r="H55" s="55">
        <f t="shared" si="1"/>
        <v>42992.65</v>
      </c>
      <c r="I55" s="55">
        <f t="shared" si="2"/>
        <v>7007.3500000000249</v>
      </c>
    </row>
    <row r="56" spans="1:9" ht="12.75" customHeight="1" x14ac:dyDescent="0.25">
      <c r="A56" s="75" t="s">
        <v>347</v>
      </c>
      <c r="B56" s="51">
        <v>46211</v>
      </c>
      <c r="C56" s="54" t="s">
        <v>279</v>
      </c>
      <c r="D56" s="207" t="s">
        <v>348</v>
      </c>
      <c r="E56"/>
      <c r="F56" s="54">
        <f t="shared" si="0"/>
        <v>50000</v>
      </c>
      <c r="G56" s="166">
        <v>108.5</v>
      </c>
      <c r="H56" s="55">
        <f t="shared" si="1"/>
        <v>43101.15</v>
      </c>
      <c r="I56" s="55">
        <f t="shared" si="2"/>
        <v>6898.8500000000249</v>
      </c>
    </row>
    <row r="57" spans="1:9" ht="12.75" customHeight="1" x14ac:dyDescent="0.25">
      <c r="A57" s="75" t="s">
        <v>347</v>
      </c>
      <c r="B57" s="51">
        <v>46211</v>
      </c>
      <c r="C57" s="248">
        <v>9500</v>
      </c>
      <c r="D57" s="71" t="s">
        <v>349</v>
      </c>
      <c r="E57"/>
      <c r="F57" s="54">
        <f t="shared" si="0"/>
        <v>50000</v>
      </c>
      <c r="G57" s="166">
        <v>1251</v>
      </c>
      <c r="H57" s="55">
        <f t="shared" si="1"/>
        <v>44352.15</v>
      </c>
      <c r="I57" s="55">
        <f t="shared" si="2"/>
        <v>5647.8500000000249</v>
      </c>
    </row>
    <row r="58" spans="1:9" ht="12.75" customHeight="1" x14ac:dyDescent="0.25">
      <c r="A58" s="75" t="s">
        <v>350</v>
      </c>
      <c r="B58" s="51">
        <v>46218</v>
      </c>
      <c r="C58" s="54" t="s">
        <v>279</v>
      </c>
      <c r="D58" s="207" t="s">
        <v>351</v>
      </c>
      <c r="E58"/>
      <c r="F58" s="54">
        <f t="shared" si="0"/>
        <v>50000</v>
      </c>
      <c r="G58" s="166">
        <v>43.86</v>
      </c>
      <c r="H58" s="55">
        <f t="shared" si="1"/>
        <v>44396.01</v>
      </c>
      <c r="I58" s="55">
        <f t="shared" si="2"/>
        <v>5603.9900000000252</v>
      </c>
    </row>
    <row r="59" spans="1:9" x14ac:dyDescent="0.2">
      <c r="A59" s="50"/>
      <c r="B59" s="52"/>
      <c r="C59" s="164"/>
      <c r="D59" s="60"/>
      <c r="E59" s="55"/>
      <c r="F59" s="55"/>
      <c r="G59" s="55"/>
      <c r="H59" s="55"/>
      <c r="I59" s="55"/>
    </row>
    <row r="60" spans="1:9" ht="13.5" thickBot="1" x14ac:dyDescent="0.25">
      <c r="A60" s="50"/>
      <c r="B60" s="61"/>
      <c r="C60" s="164"/>
      <c r="D60" s="62" t="s">
        <v>28</v>
      </c>
      <c r="E60" s="63">
        <f>SUM(E9:E59)</f>
        <v>50000</v>
      </c>
      <c r="F60" s="63"/>
      <c r="G60" s="63">
        <f>SUM(G9:G59)</f>
        <v>44396.01</v>
      </c>
      <c r="H60" s="63"/>
      <c r="I60" s="63">
        <f>E60-G60</f>
        <v>5603.989999999998</v>
      </c>
    </row>
    <row r="61" spans="1:9" ht="13.5" thickTop="1" x14ac:dyDescent="0.2">
      <c r="A61" s="50"/>
      <c r="B61" s="52"/>
      <c r="C61" s="164"/>
      <c r="D61" s="60"/>
      <c r="E61" s="55"/>
      <c r="F61" s="55"/>
      <c r="G61" s="55"/>
      <c r="H61" s="55"/>
      <c r="I61" s="55"/>
    </row>
    <row r="62" spans="1:9" x14ac:dyDescent="0.2">
      <c r="A62" s="50"/>
      <c r="B62" s="52"/>
      <c r="C62" s="164"/>
      <c r="D62" s="60"/>
      <c r="E62" s="55"/>
      <c r="F62" s="55"/>
      <c r="G62" s="55"/>
      <c r="H62" s="55"/>
      <c r="I62" s="55"/>
    </row>
    <row r="63" spans="1:9" x14ac:dyDescent="0.2">
      <c r="A63" s="50"/>
      <c r="B63" s="52"/>
      <c r="C63" s="164"/>
      <c r="D63" s="60"/>
      <c r="E63" s="55"/>
      <c r="F63" s="55"/>
      <c r="G63" s="55"/>
      <c r="H63" s="55"/>
      <c r="I63" s="55"/>
    </row>
    <row r="64" spans="1:9" x14ac:dyDescent="0.2">
      <c r="A64" s="50"/>
      <c r="B64" s="52"/>
      <c r="C64" s="164"/>
      <c r="D64" s="60"/>
      <c r="E64" s="55"/>
      <c r="F64" s="55"/>
      <c r="G64" s="55"/>
      <c r="H64" s="55"/>
      <c r="I64" s="55"/>
    </row>
    <row r="65" spans="1:9" x14ac:dyDescent="0.2">
      <c r="A65" s="50"/>
      <c r="B65" s="52"/>
      <c r="C65" s="52"/>
      <c r="D65" s="60"/>
      <c r="E65" s="55"/>
      <c r="F65" s="55"/>
      <c r="G65" s="55"/>
      <c r="H65" s="55"/>
      <c r="I65" s="55"/>
    </row>
    <row r="66" spans="1:9" x14ac:dyDescent="0.2">
      <c r="A66" s="50"/>
      <c r="B66" s="52"/>
      <c r="C66" s="52"/>
      <c r="D66" s="60"/>
      <c r="E66" s="55"/>
      <c r="F66" s="55"/>
      <c r="G66" s="55"/>
      <c r="H66" s="55"/>
      <c r="I66" s="55"/>
    </row>
    <row r="67" spans="1:9" x14ac:dyDescent="0.2">
      <c r="A67" s="50"/>
      <c r="B67" s="52"/>
      <c r="C67" s="52"/>
      <c r="D67" s="60"/>
      <c r="E67" s="55"/>
      <c r="F67" s="55"/>
      <c r="G67" s="55"/>
      <c r="H67" s="55"/>
      <c r="I67" s="55"/>
    </row>
    <row r="68" spans="1:9" x14ac:dyDescent="0.2">
      <c r="A68" s="50"/>
      <c r="B68" s="52"/>
      <c r="C68" s="52"/>
      <c r="D68" s="60"/>
      <c r="E68" s="55"/>
      <c r="F68" s="55"/>
      <c r="G68" s="55"/>
      <c r="H68" s="55"/>
      <c r="I68" s="55"/>
    </row>
    <row r="69" spans="1:9" x14ac:dyDescent="0.2">
      <c r="A69" s="50"/>
      <c r="B69" s="52"/>
      <c r="C69" s="52"/>
      <c r="D69" s="60"/>
      <c r="E69" s="39"/>
      <c r="F69" s="50"/>
      <c r="G69" s="64"/>
      <c r="H69" s="64"/>
      <c r="I69" s="39"/>
    </row>
    <row r="70" spans="1:9" x14ac:dyDescent="0.2">
      <c r="A70" s="50"/>
      <c r="B70" s="52"/>
      <c r="C70" s="52"/>
      <c r="D70" s="60"/>
      <c r="E70" s="39"/>
      <c r="F70" s="50"/>
      <c r="G70" s="64"/>
      <c r="H70" s="64"/>
      <c r="I70" s="39"/>
    </row>
    <row r="71" spans="1:9" x14ac:dyDescent="0.2">
      <c r="A71" s="50"/>
      <c r="B71" s="52"/>
      <c r="C71" s="52"/>
      <c r="D71" s="60"/>
      <c r="E71" s="39"/>
      <c r="F71" s="50"/>
      <c r="G71" s="64"/>
      <c r="H71" s="64"/>
      <c r="I71" s="39"/>
    </row>
    <row r="72" spans="1:9" x14ac:dyDescent="0.2">
      <c r="A72" s="50"/>
      <c r="B72" s="52"/>
      <c r="C72" s="52"/>
      <c r="D72" s="60"/>
      <c r="E72" s="39"/>
      <c r="F72" s="50"/>
      <c r="G72" s="64"/>
      <c r="H72" s="64"/>
      <c r="I72" s="39"/>
    </row>
    <row r="73" spans="1:9" x14ac:dyDescent="0.2">
      <c r="A73" s="50"/>
      <c r="B73" s="52"/>
      <c r="C73" s="52"/>
      <c r="D73" s="60"/>
      <c r="E73" s="39"/>
      <c r="F73" s="50"/>
      <c r="G73" s="64"/>
      <c r="H73" s="64"/>
      <c r="I73" s="39"/>
    </row>
    <row r="74" spans="1:9" x14ac:dyDescent="0.2">
      <c r="A74" s="50"/>
      <c r="B74" s="52"/>
      <c r="C74" s="52"/>
      <c r="D74" s="60"/>
      <c r="E74" s="39"/>
      <c r="F74" s="50"/>
      <c r="G74" s="64"/>
      <c r="H74" s="64"/>
      <c r="I74" s="39"/>
    </row>
    <row r="75" spans="1:9" x14ac:dyDescent="0.2">
      <c r="A75" s="50"/>
      <c r="B75" s="52"/>
      <c r="C75" s="52"/>
      <c r="D75" s="60"/>
      <c r="E75" s="39"/>
      <c r="F75" s="50"/>
      <c r="G75" s="64"/>
      <c r="H75" s="64"/>
      <c r="I75" s="39"/>
    </row>
    <row r="76" spans="1:9" x14ac:dyDescent="0.2">
      <c r="A76" s="50"/>
      <c r="B76" s="52"/>
      <c r="C76" s="52"/>
      <c r="D76" s="60"/>
      <c r="E76" s="39"/>
      <c r="F76" s="50"/>
      <c r="G76" s="64"/>
      <c r="H76" s="64"/>
      <c r="I76" s="39"/>
    </row>
    <row r="77" spans="1:9" x14ac:dyDescent="0.2">
      <c r="A77" s="50"/>
      <c r="B77" s="52"/>
      <c r="C77" s="52"/>
      <c r="D77" s="60"/>
      <c r="E77" s="39"/>
      <c r="F77" s="50"/>
      <c r="G77" s="64"/>
      <c r="H77" s="64"/>
      <c r="I77" s="39"/>
    </row>
    <row r="78" spans="1:9" x14ac:dyDescent="0.2">
      <c r="A78" s="50"/>
      <c r="B78" s="52"/>
      <c r="C78" s="52"/>
      <c r="D78" s="60"/>
      <c r="E78" s="39"/>
      <c r="F78" s="50"/>
      <c r="G78" s="64"/>
      <c r="H78" s="64"/>
      <c r="I78" s="39"/>
    </row>
    <row r="79" spans="1:9" x14ac:dyDescent="0.2">
      <c r="F79" s="65"/>
    </row>
    <row r="80" spans="1:9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  <row r="628" spans="6:6" x14ac:dyDescent="0.2">
      <c r="F628" s="65"/>
    </row>
    <row r="629" spans="6:6" x14ac:dyDescent="0.2">
      <c r="F629" s="65"/>
    </row>
    <row r="630" spans="6:6" x14ac:dyDescent="0.2">
      <c r="F630" s="65"/>
    </row>
    <row r="631" spans="6:6" x14ac:dyDescent="0.2">
      <c r="F631" s="65"/>
    </row>
    <row r="632" spans="6:6" x14ac:dyDescent="0.2">
      <c r="F632" s="65"/>
    </row>
    <row r="633" spans="6:6" x14ac:dyDescent="0.2">
      <c r="F633" s="65"/>
    </row>
    <row r="634" spans="6:6" x14ac:dyDescent="0.2">
      <c r="F634" s="65"/>
    </row>
    <row r="635" spans="6:6" x14ac:dyDescent="0.2">
      <c r="F635" s="65"/>
    </row>
    <row r="636" spans="6:6" x14ac:dyDescent="0.2">
      <c r="F636" s="65"/>
    </row>
    <row r="637" spans="6:6" x14ac:dyDescent="0.2">
      <c r="F637" s="65"/>
    </row>
    <row r="638" spans="6:6" x14ac:dyDescent="0.2">
      <c r="F638" s="65"/>
    </row>
    <row r="639" spans="6:6" x14ac:dyDescent="0.2">
      <c r="F639" s="65"/>
    </row>
    <row r="640" spans="6:6" x14ac:dyDescent="0.2">
      <c r="F640" s="65"/>
    </row>
    <row r="641" spans="6:6" x14ac:dyDescent="0.2">
      <c r="F641" s="65"/>
    </row>
    <row r="642" spans="6:6" x14ac:dyDescent="0.2">
      <c r="F642" s="65"/>
    </row>
    <row r="643" spans="6:6" x14ac:dyDescent="0.2">
      <c r="F643" s="65"/>
    </row>
    <row r="644" spans="6:6" x14ac:dyDescent="0.2">
      <c r="F644" s="65"/>
    </row>
    <row r="645" spans="6:6" x14ac:dyDescent="0.2">
      <c r="F645" s="65"/>
    </row>
    <row r="646" spans="6:6" x14ac:dyDescent="0.2">
      <c r="F646" s="65"/>
    </row>
    <row r="647" spans="6:6" x14ac:dyDescent="0.2">
      <c r="F647" s="65"/>
    </row>
    <row r="648" spans="6:6" x14ac:dyDescent="0.2">
      <c r="F648" s="65"/>
    </row>
    <row r="649" spans="6:6" x14ac:dyDescent="0.2">
      <c r="F649" s="65"/>
    </row>
    <row r="650" spans="6:6" x14ac:dyDescent="0.2">
      <c r="F650" s="65"/>
    </row>
    <row r="651" spans="6:6" x14ac:dyDescent="0.2">
      <c r="F651" s="65"/>
    </row>
    <row r="652" spans="6:6" x14ac:dyDescent="0.2">
      <c r="F652" s="65"/>
    </row>
    <row r="653" spans="6:6" x14ac:dyDescent="0.2">
      <c r="F653" s="65"/>
    </row>
    <row r="654" spans="6:6" x14ac:dyDescent="0.2">
      <c r="F654" s="65"/>
    </row>
    <row r="655" spans="6:6" x14ac:dyDescent="0.2">
      <c r="F655" s="65"/>
    </row>
    <row r="656" spans="6:6" x14ac:dyDescent="0.2">
      <c r="F656" s="65"/>
    </row>
    <row r="657" spans="6:6" x14ac:dyDescent="0.2">
      <c r="F657" s="65"/>
    </row>
    <row r="658" spans="6:6" x14ac:dyDescent="0.2">
      <c r="F658" s="65"/>
    </row>
    <row r="659" spans="6:6" x14ac:dyDescent="0.2">
      <c r="F659" s="65"/>
    </row>
    <row r="660" spans="6:6" x14ac:dyDescent="0.2">
      <c r="F660" s="65"/>
    </row>
    <row r="661" spans="6:6" x14ac:dyDescent="0.2">
      <c r="F661" s="65"/>
    </row>
    <row r="662" spans="6:6" x14ac:dyDescent="0.2">
      <c r="F662" s="65"/>
    </row>
    <row r="663" spans="6:6" x14ac:dyDescent="0.2">
      <c r="F663" s="65"/>
    </row>
    <row r="664" spans="6:6" x14ac:dyDescent="0.2">
      <c r="F664" s="65"/>
    </row>
  </sheetData>
  <pageMargins left="0.25" right="0.25" top="0.95" bottom="0.75" header="0.09" footer="0.3"/>
  <pageSetup scale="59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44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44.28515625" style="39" customWidth="1"/>
    <col min="6" max="6" width="19.42578125" style="64" customWidth="1"/>
    <col min="7" max="7" width="12.42578125" style="64" customWidth="1"/>
    <col min="8" max="8" width="15.42578125" style="64" customWidth="1"/>
    <col min="9" max="16384" width="11.42578125" style="39"/>
  </cols>
  <sheetData>
    <row r="1" spans="1:30" s="5" customFormat="1" ht="24.75" customHeight="1" x14ac:dyDescent="0.25">
      <c r="A1" s="2" t="str">
        <f>'RECAP #9420.00'!B1</f>
        <v>DAS CC Capitol West Stairs &amp; Surrounding Landings Repairs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#9420.00'!B2</f>
        <v>Project # 9420.00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#9420.00'!B3</f>
        <v>Program code 942000</v>
      </c>
      <c r="E3" s="8" t="str">
        <f>'RECAP #9420.00'!E3</f>
        <v>Major Program 4D01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34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35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68</v>
      </c>
      <c r="B6" s="11"/>
      <c r="C6" s="11"/>
      <c r="D6" s="11"/>
      <c r="E6" s="8" t="s">
        <v>225</v>
      </c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#9420.00'!B6</f>
        <v>Project Manager - James T.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36</v>
      </c>
      <c r="B8" s="47" t="s">
        <v>21</v>
      </c>
      <c r="C8" s="69" t="s">
        <v>31</v>
      </c>
      <c r="D8" s="69" t="s">
        <v>32</v>
      </c>
      <c r="E8" s="48" t="s">
        <v>22</v>
      </c>
      <c r="F8" s="49" t="s">
        <v>37</v>
      </c>
      <c r="G8" s="49" t="s">
        <v>25</v>
      </c>
      <c r="H8" s="49" t="s">
        <v>26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ht="15" customHeight="1" x14ac:dyDescent="0.2">
      <c r="A9" s="59" t="s">
        <v>167</v>
      </c>
      <c r="B9" s="51">
        <v>45660</v>
      </c>
      <c r="C9" s="70" t="s">
        <v>165</v>
      </c>
      <c r="D9" s="70" t="s">
        <v>166</v>
      </c>
      <c r="E9" s="204" t="s">
        <v>168</v>
      </c>
      <c r="F9" s="76" t="s">
        <v>164</v>
      </c>
      <c r="G9" s="166">
        <v>1191.1600000000001</v>
      </c>
      <c r="H9" s="64">
        <f>G9</f>
        <v>1191.1600000000001</v>
      </c>
    </row>
    <row r="10" spans="1:30" ht="14.25" customHeight="1" x14ac:dyDescent="0.2">
      <c r="A10" s="75" t="s">
        <v>212</v>
      </c>
      <c r="B10" s="51">
        <v>45756</v>
      </c>
      <c r="C10" s="164">
        <v>2507</v>
      </c>
      <c r="D10" s="70"/>
      <c r="E10" s="204" t="s">
        <v>324</v>
      </c>
      <c r="F10" s="211" t="s">
        <v>215</v>
      </c>
      <c r="G10" s="166">
        <v>2354.35</v>
      </c>
      <c r="H10" s="64">
        <f>H9+G10</f>
        <v>3545.51</v>
      </c>
    </row>
    <row r="11" spans="1:30" x14ac:dyDescent="0.2">
      <c r="A11" s="75" t="s">
        <v>275</v>
      </c>
      <c r="B11" s="51">
        <v>45933</v>
      </c>
      <c r="C11" s="164">
        <v>9500</v>
      </c>
      <c r="D11" s="51" t="s">
        <v>274</v>
      </c>
      <c r="E11" s="204" t="s">
        <v>272</v>
      </c>
      <c r="F11" s="211" t="s">
        <v>273</v>
      </c>
      <c r="G11" s="166">
        <v>520.1</v>
      </c>
      <c r="H11" s="64">
        <f t="shared" ref="H11:H20" si="0">H10+G11</f>
        <v>4065.61</v>
      </c>
    </row>
    <row r="12" spans="1:30" x14ac:dyDescent="0.2">
      <c r="A12" s="70" t="s">
        <v>5</v>
      </c>
      <c r="B12" s="51" t="s">
        <v>5</v>
      </c>
      <c r="C12" s="51"/>
      <c r="D12" s="51"/>
      <c r="E12" s="39" t="s">
        <v>5</v>
      </c>
      <c r="F12" s="24"/>
      <c r="G12" s="210"/>
      <c r="H12" s="64">
        <f t="shared" si="0"/>
        <v>4065.61</v>
      </c>
    </row>
    <row r="13" spans="1:30" x14ac:dyDescent="0.2">
      <c r="A13" s="70" t="s">
        <v>5</v>
      </c>
      <c r="B13" s="51" t="s">
        <v>5</v>
      </c>
      <c r="C13" s="51"/>
      <c r="D13" s="51"/>
      <c r="E13" s="39" t="s">
        <v>5</v>
      </c>
      <c r="F13" s="24"/>
      <c r="G13" s="210"/>
      <c r="H13" s="64">
        <f t="shared" si="0"/>
        <v>4065.61</v>
      </c>
    </row>
    <row r="14" spans="1:30" x14ac:dyDescent="0.2">
      <c r="A14" s="70"/>
      <c r="B14" s="51"/>
      <c r="C14" s="51"/>
      <c r="D14" s="51"/>
      <c r="F14" s="24"/>
      <c r="G14" s="210"/>
      <c r="H14" s="64">
        <f t="shared" si="0"/>
        <v>4065.61</v>
      </c>
    </row>
    <row r="15" spans="1:30" x14ac:dyDescent="0.2">
      <c r="A15" s="70"/>
      <c r="B15" s="51"/>
      <c r="C15" s="51"/>
      <c r="D15" s="51"/>
      <c r="E15" s="77"/>
      <c r="F15" s="24"/>
      <c r="G15" s="210"/>
      <c r="H15" s="64">
        <f t="shared" si="0"/>
        <v>4065.61</v>
      </c>
    </row>
    <row r="16" spans="1:30" x14ac:dyDescent="0.2">
      <c r="A16" s="70"/>
      <c r="B16" s="51"/>
      <c r="C16" s="51"/>
      <c r="D16" s="51"/>
      <c r="F16" s="24"/>
      <c r="G16" s="210"/>
      <c r="H16" s="64">
        <f t="shared" si="0"/>
        <v>4065.61</v>
      </c>
    </row>
    <row r="17" spans="1:30" x14ac:dyDescent="0.2">
      <c r="B17" s="51"/>
      <c r="C17" s="51"/>
      <c r="D17" s="51"/>
      <c r="F17" s="24"/>
      <c r="G17" s="210"/>
      <c r="H17" s="64">
        <f t="shared" si="0"/>
        <v>4065.61</v>
      </c>
    </row>
    <row r="18" spans="1:30" x14ac:dyDescent="0.2">
      <c r="B18" s="51"/>
      <c r="C18" s="51"/>
      <c r="D18" s="51"/>
      <c r="F18" s="24"/>
      <c r="G18" s="210"/>
      <c r="H18" s="64">
        <f t="shared" si="0"/>
        <v>4065.61</v>
      </c>
    </row>
    <row r="19" spans="1:30" x14ac:dyDescent="0.2">
      <c r="B19" s="51"/>
      <c r="C19" s="51"/>
      <c r="D19" s="51"/>
      <c r="F19" s="24"/>
      <c r="G19" s="210"/>
      <c r="H19" s="64">
        <f t="shared" si="0"/>
        <v>4065.61</v>
      </c>
    </row>
    <row r="20" spans="1:30" x14ac:dyDescent="0.2">
      <c r="B20" s="51"/>
      <c r="C20" s="51"/>
      <c r="D20" s="51"/>
      <c r="F20" s="24"/>
      <c r="G20" s="210"/>
      <c r="H20" s="64">
        <f t="shared" si="0"/>
        <v>4065.61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28</v>
      </c>
      <c r="F22" s="81"/>
      <c r="G22" s="63">
        <f>SUM(G9:G21)</f>
        <v>4065.61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3:7" s="39" customFormat="1" x14ac:dyDescent="0.2"/>
    <row r="34" spans="3:7" s="39" customFormat="1" x14ac:dyDescent="0.2"/>
    <row r="35" spans="3:7" s="39" customFormat="1" x14ac:dyDescent="0.2"/>
    <row r="36" spans="3:7" s="39" customFormat="1" x14ac:dyDescent="0.2"/>
    <row r="37" spans="3:7" s="39" customFormat="1" x14ac:dyDescent="0.2"/>
    <row r="38" spans="3:7" s="39" customFormat="1" x14ac:dyDescent="0.2"/>
    <row r="39" spans="3:7" s="39" customFormat="1" x14ac:dyDescent="0.2"/>
    <row r="40" spans="3:7" s="39" customFormat="1" x14ac:dyDescent="0.2"/>
    <row r="41" spans="3:7" s="39" customFormat="1" x14ac:dyDescent="0.2">
      <c r="G41" s="64"/>
    </row>
    <row r="44" spans="3:7" x14ac:dyDescent="0.2">
      <c r="C44" s="60" t="s">
        <v>5</v>
      </c>
    </row>
  </sheetData>
  <pageMargins left="0.25" right="0.25" top="0.95" bottom="0.75" header="0.09" footer="0.3"/>
  <pageSetup scale="70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IV627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21.710937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89</v>
      </c>
      <c r="B4" s="32"/>
      <c r="D4" s="175" t="s">
        <v>90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91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92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171" t="s">
        <v>5</v>
      </c>
    </row>
    <row r="9" spans="1:9" x14ac:dyDescent="0.2">
      <c r="A9" s="185" t="s">
        <v>97</v>
      </c>
      <c r="B9" s="186">
        <v>45478</v>
      </c>
      <c r="C9" s="187" t="s">
        <v>82</v>
      </c>
      <c r="D9" s="188">
        <v>75929.320000000007</v>
      </c>
      <c r="E9" s="189">
        <f>D9</f>
        <v>75929.320000000007</v>
      </c>
      <c r="F9" s="190"/>
      <c r="G9" s="190"/>
      <c r="H9" s="190">
        <f>E9</f>
        <v>75929.320000000007</v>
      </c>
    </row>
    <row r="10" spans="1:9" x14ac:dyDescent="0.2">
      <c r="A10" s="185" t="s">
        <v>101</v>
      </c>
      <c r="B10" s="191">
        <v>45512</v>
      </c>
      <c r="C10" s="187" t="s">
        <v>102</v>
      </c>
      <c r="D10" s="189"/>
      <c r="E10" s="189">
        <f t="shared" ref="E10:E21" si="0">E9+D10</f>
        <v>75929.320000000007</v>
      </c>
      <c r="F10" s="192">
        <v>13456.74</v>
      </c>
      <c r="G10" s="190">
        <f t="shared" ref="G10:G21" si="1">G9+F10</f>
        <v>13456.74</v>
      </c>
      <c r="H10" s="190">
        <f t="shared" ref="H10:H21" si="2">H9-F10+D10</f>
        <v>62472.580000000009</v>
      </c>
    </row>
    <row r="11" spans="1:9" x14ac:dyDescent="0.2">
      <c r="A11" s="185" t="s">
        <v>97</v>
      </c>
      <c r="B11" s="186">
        <v>45541</v>
      </c>
      <c r="C11" s="187" t="s">
        <v>106</v>
      </c>
      <c r="D11" s="188">
        <v>7712.4</v>
      </c>
      <c r="E11" s="189">
        <f t="shared" si="0"/>
        <v>83641.72</v>
      </c>
      <c r="F11" s="192"/>
      <c r="G11" s="190">
        <f t="shared" si="1"/>
        <v>13456.74</v>
      </c>
      <c r="H11" s="190">
        <f t="shared" si="2"/>
        <v>70184.98000000001</v>
      </c>
    </row>
    <row r="12" spans="1:9" x14ac:dyDescent="0.2">
      <c r="A12" s="185" t="s">
        <v>108</v>
      </c>
      <c r="B12" s="186">
        <v>45548</v>
      </c>
      <c r="C12" s="187" t="s">
        <v>109</v>
      </c>
      <c r="D12" s="189"/>
      <c r="E12" s="189">
        <f t="shared" si="0"/>
        <v>83641.72</v>
      </c>
      <c r="F12" s="192">
        <v>13861.42</v>
      </c>
      <c r="G12" s="190">
        <f t="shared" si="1"/>
        <v>27318.16</v>
      </c>
      <c r="H12" s="190">
        <f t="shared" si="2"/>
        <v>56323.560000000012</v>
      </c>
    </row>
    <row r="13" spans="1:9" x14ac:dyDescent="0.2">
      <c r="A13" s="185" t="s">
        <v>119</v>
      </c>
      <c r="B13" s="186">
        <v>45567</v>
      </c>
      <c r="C13" s="187" t="s">
        <v>120</v>
      </c>
      <c r="D13" s="189"/>
      <c r="E13" s="189">
        <f t="shared" si="0"/>
        <v>83641.72</v>
      </c>
      <c r="F13" s="192">
        <v>14921.06</v>
      </c>
      <c r="G13" s="190">
        <f t="shared" si="1"/>
        <v>42239.22</v>
      </c>
      <c r="H13" s="190">
        <f t="shared" si="2"/>
        <v>41402.500000000015</v>
      </c>
    </row>
    <row r="14" spans="1:9" x14ac:dyDescent="0.2">
      <c r="A14" s="185" t="s">
        <v>136</v>
      </c>
      <c r="B14" s="186">
        <v>45608</v>
      </c>
      <c r="C14" s="187" t="s">
        <v>137</v>
      </c>
      <c r="D14" s="189"/>
      <c r="E14" s="189">
        <f t="shared" si="0"/>
        <v>83641.72</v>
      </c>
      <c r="F14" s="192">
        <v>17913.060000000001</v>
      </c>
      <c r="G14" s="190">
        <f t="shared" si="1"/>
        <v>60152.28</v>
      </c>
      <c r="H14" s="190">
        <f t="shared" si="2"/>
        <v>23489.440000000013</v>
      </c>
    </row>
    <row r="15" spans="1:9" x14ac:dyDescent="0.2">
      <c r="A15" s="185" t="s">
        <v>97</v>
      </c>
      <c r="B15" s="186">
        <v>45611</v>
      </c>
      <c r="C15" s="187" t="s">
        <v>122</v>
      </c>
      <c r="D15" s="188">
        <v>52939.82</v>
      </c>
      <c r="E15" s="189">
        <f t="shared" si="0"/>
        <v>136581.54</v>
      </c>
      <c r="F15" s="193"/>
      <c r="G15" s="190">
        <f t="shared" si="1"/>
        <v>60152.28</v>
      </c>
      <c r="H15" s="190">
        <f t="shared" si="2"/>
        <v>76429.260000000009</v>
      </c>
    </row>
    <row r="16" spans="1:9" x14ac:dyDescent="0.2">
      <c r="A16" s="185" t="s">
        <v>146</v>
      </c>
      <c r="B16" s="186">
        <v>45631</v>
      </c>
      <c r="C16" s="187" t="s">
        <v>149</v>
      </c>
      <c r="D16" s="194">
        <v>-12552.44</v>
      </c>
      <c r="E16" s="189">
        <f t="shared" si="0"/>
        <v>124029.1</v>
      </c>
      <c r="F16" s="193">
        <v>63876.82</v>
      </c>
      <c r="G16" s="190">
        <f t="shared" si="1"/>
        <v>124029.1</v>
      </c>
      <c r="H16" s="190">
        <f t="shared" si="2"/>
        <v>0</v>
      </c>
    </row>
    <row r="17" spans="2:9" x14ac:dyDescent="0.2">
      <c r="B17" s="186"/>
      <c r="C17" s="187"/>
      <c r="D17" s="189"/>
      <c r="E17" s="189">
        <f t="shared" si="0"/>
        <v>124029.1</v>
      </c>
      <c r="F17" s="193"/>
      <c r="G17" s="190">
        <f t="shared" si="1"/>
        <v>124029.1</v>
      </c>
      <c r="H17" s="190">
        <f t="shared" si="2"/>
        <v>0</v>
      </c>
    </row>
    <row r="18" spans="2:9" x14ac:dyDescent="0.2">
      <c r="B18" s="186"/>
      <c r="C18" s="187"/>
      <c r="D18" s="189"/>
      <c r="E18" s="189">
        <f t="shared" si="0"/>
        <v>124029.1</v>
      </c>
      <c r="F18" s="193"/>
      <c r="G18" s="190">
        <f t="shared" si="1"/>
        <v>124029.1</v>
      </c>
      <c r="H18" s="190">
        <f t="shared" si="2"/>
        <v>0</v>
      </c>
    </row>
    <row r="19" spans="2:9" x14ac:dyDescent="0.2">
      <c r="B19" s="186"/>
      <c r="C19" s="187"/>
      <c r="D19" s="189"/>
      <c r="E19" s="189">
        <f t="shared" si="0"/>
        <v>124029.1</v>
      </c>
      <c r="F19" s="190"/>
      <c r="G19" s="190">
        <f t="shared" si="1"/>
        <v>124029.1</v>
      </c>
      <c r="H19" s="190">
        <f t="shared" si="2"/>
        <v>0</v>
      </c>
    </row>
    <row r="20" spans="2:9" x14ac:dyDescent="0.2">
      <c r="B20" s="186"/>
      <c r="C20" s="187"/>
      <c r="D20" s="189"/>
      <c r="E20" s="189">
        <f t="shared" si="0"/>
        <v>124029.1</v>
      </c>
      <c r="F20" s="190"/>
      <c r="G20" s="190">
        <f t="shared" si="1"/>
        <v>124029.1</v>
      </c>
      <c r="H20" s="190">
        <f t="shared" si="2"/>
        <v>0</v>
      </c>
    </row>
    <row r="21" spans="2:9" x14ac:dyDescent="0.2">
      <c r="B21" s="186"/>
      <c r="C21" s="195"/>
      <c r="D21" s="189"/>
      <c r="E21" s="189">
        <f t="shared" si="0"/>
        <v>124029.1</v>
      </c>
      <c r="F21" s="190"/>
      <c r="G21" s="190">
        <f t="shared" si="1"/>
        <v>124029.1</v>
      </c>
      <c r="H21" s="190">
        <f t="shared" si="2"/>
        <v>0</v>
      </c>
    </row>
    <row r="22" spans="2:9" x14ac:dyDescent="0.2">
      <c r="D22" s="190"/>
      <c r="E22" s="190"/>
      <c r="F22" s="190"/>
      <c r="G22" s="190"/>
      <c r="H22" s="190"/>
    </row>
    <row r="23" spans="2:9" ht="13.5" thickBot="1" x14ac:dyDescent="0.25">
      <c r="B23" s="197"/>
      <c r="C23" s="198" t="s">
        <v>28</v>
      </c>
      <c r="D23" s="199">
        <f>SUM(D9:D22)</f>
        <v>124029.1</v>
      </c>
      <c r="E23" s="199"/>
      <c r="F23" s="199">
        <f>SUM(F9:F22)</f>
        <v>124029.1</v>
      </c>
      <c r="G23" s="199"/>
      <c r="H23" s="199">
        <f>D23-F23</f>
        <v>0</v>
      </c>
      <c r="I23" s="38" t="s">
        <v>147</v>
      </c>
    </row>
    <row r="24" spans="2:9" ht="13.5" thickTop="1" x14ac:dyDescent="0.2">
      <c r="D24" s="190"/>
      <c r="E24" s="190"/>
      <c r="F24" s="190"/>
      <c r="G24" s="190"/>
      <c r="H24" s="190"/>
    </row>
    <row r="25" spans="2:9" x14ac:dyDescent="0.2">
      <c r="D25" s="190"/>
      <c r="E25" s="190"/>
      <c r="F25" s="190"/>
      <c r="G25" s="190"/>
      <c r="H25" s="190"/>
    </row>
    <row r="26" spans="2:9" x14ac:dyDescent="0.2">
      <c r="C26" s="196" t="s">
        <v>93</v>
      </c>
      <c r="D26" s="190">
        <v>60789.919999999998</v>
      </c>
      <c r="E26" s="190"/>
      <c r="F26" s="190">
        <f>11056.74+11361.42+12212.91+12679.37+13479.48</f>
        <v>60789.919999999998</v>
      </c>
      <c r="G26" s="190"/>
      <c r="H26" s="190">
        <f>D26-F26</f>
        <v>0</v>
      </c>
    </row>
    <row r="27" spans="2:9" x14ac:dyDescent="0.2">
      <c r="C27" s="196" t="s">
        <v>94</v>
      </c>
      <c r="D27" s="190">
        <f>2000-1900.49</f>
        <v>99.509999999999991</v>
      </c>
      <c r="E27" s="190"/>
      <c r="F27" s="190">
        <f>99.51</f>
        <v>99.51</v>
      </c>
      <c r="G27" s="190"/>
      <c r="H27" s="190">
        <f>D27-F27</f>
        <v>0</v>
      </c>
    </row>
    <row r="28" spans="2:9" x14ac:dyDescent="0.2">
      <c r="C28" s="196" t="s">
        <v>95</v>
      </c>
      <c r="D28" s="190">
        <v>13139.4</v>
      </c>
      <c r="E28" s="190"/>
      <c r="F28" s="190">
        <f>2400+2500+2000+1200+5039.4</f>
        <v>13139.4</v>
      </c>
      <c r="G28" s="190"/>
      <c r="H28" s="190">
        <f>D28-F28</f>
        <v>0</v>
      </c>
    </row>
    <row r="29" spans="2:9" x14ac:dyDescent="0.2">
      <c r="C29" s="196" t="s">
        <v>106</v>
      </c>
      <c r="D29" s="190">
        <f>7712.4-871.42</f>
        <v>6840.98</v>
      </c>
      <c r="E29" s="190"/>
      <c r="F29" s="190">
        <f>708.15+3934.18+2198.65</f>
        <v>6840.98</v>
      </c>
      <c r="G29" s="190"/>
      <c r="H29" s="190">
        <f>D29-F29</f>
        <v>0</v>
      </c>
    </row>
    <row r="30" spans="2:9" x14ac:dyDescent="0.2">
      <c r="C30" s="196" t="s">
        <v>122</v>
      </c>
      <c r="D30" s="190">
        <f>52939.82-9780.53</f>
        <v>43159.29</v>
      </c>
      <c r="E30" s="190"/>
      <c r="F30" s="190">
        <f>13826.62+29332.67</f>
        <v>43159.29</v>
      </c>
      <c r="G30" s="190"/>
      <c r="H30" s="190">
        <f>D30-F30</f>
        <v>0</v>
      </c>
    </row>
    <row r="31" spans="2:9" ht="13.5" thickBot="1" x14ac:dyDescent="0.25">
      <c r="C31" s="200" t="s">
        <v>107</v>
      </c>
      <c r="D31" s="199">
        <f>SUM(D26:D30)</f>
        <v>124029.1</v>
      </c>
      <c r="E31" s="190"/>
      <c r="F31" s="199">
        <f>SUM(F26:F30)</f>
        <v>124029.1</v>
      </c>
      <c r="G31" s="190"/>
      <c r="H31" s="199">
        <f>SUM(H26:H30)</f>
        <v>0</v>
      </c>
    </row>
    <row r="32" spans="2:9" ht="13.5" thickTop="1" x14ac:dyDescent="0.2">
      <c r="E32" s="185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1:256" s="201" customFormat="1" x14ac:dyDescent="0.2">
      <c r="A49" s="185"/>
      <c r="B49" s="187"/>
      <c r="C49" s="196"/>
      <c r="D49" s="43"/>
      <c r="E49" s="185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spans="1:256" s="201" customFormat="1" x14ac:dyDescent="0.2">
      <c r="A50" s="185"/>
      <c r="B50" s="187"/>
      <c r="C50" s="196"/>
      <c r="D50" s="43"/>
      <c r="E50" s="185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1:256" s="201" customFormat="1" x14ac:dyDescent="0.2">
      <c r="A51" s="185"/>
      <c r="B51" s="187"/>
      <c r="C51" s="196"/>
      <c r="D51" s="43"/>
      <c r="E51" s="185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spans="1:256" s="201" customFormat="1" x14ac:dyDescent="0.2">
      <c r="A52" s="185"/>
      <c r="B52" s="187"/>
      <c r="C52" s="196"/>
      <c r="D52" s="43"/>
      <c r="E52" s="185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</row>
    <row r="53" spans="1:256" s="201" customFormat="1" x14ac:dyDescent="0.2">
      <c r="A53" s="185"/>
      <c r="B53" s="187"/>
      <c r="C53" s="196"/>
      <c r="D53" s="43"/>
      <c r="E53" s="185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</row>
    <row r="54" spans="1:256" s="201" customFormat="1" x14ac:dyDescent="0.2">
      <c r="A54" s="185"/>
      <c r="B54" s="187"/>
      <c r="C54" s="196"/>
      <c r="D54" s="43"/>
      <c r="E54" s="185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  <c r="IT54" s="43"/>
      <c r="IU54" s="43"/>
      <c r="IV54" s="43"/>
    </row>
    <row r="55" spans="1:256" s="201" customFormat="1" x14ac:dyDescent="0.2">
      <c r="A55" s="185"/>
      <c r="B55" s="187"/>
      <c r="C55" s="196"/>
      <c r="D55" s="43"/>
      <c r="E55" s="185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43"/>
      <c r="IM55" s="43"/>
      <c r="IN55" s="43"/>
      <c r="IO55" s="43"/>
      <c r="IP55" s="43"/>
      <c r="IQ55" s="43"/>
      <c r="IR55" s="43"/>
      <c r="IS55" s="43"/>
      <c r="IT55" s="43"/>
      <c r="IU55" s="43"/>
      <c r="IV55" s="43"/>
    </row>
    <row r="56" spans="1:256" s="201" customFormat="1" x14ac:dyDescent="0.2">
      <c r="A56" s="185"/>
      <c r="B56" s="187"/>
      <c r="C56" s="196"/>
      <c r="D56" s="43"/>
      <c r="E56" s="185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</row>
    <row r="57" spans="1:256" s="201" customFormat="1" x14ac:dyDescent="0.2">
      <c r="A57" s="185"/>
      <c r="B57" s="187"/>
      <c r="C57" s="196"/>
      <c r="D57" s="43"/>
      <c r="E57" s="185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</row>
    <row r="58" spans="1:256" s="201" customFormat="1" x14ac:dyDescent="0.2">
      <c r="A58" s="185"/>
      <c r="B58" s="187"/>
      <c r="C58" s="196"/>
      <c r="D58" s="43"/>
      <c r="E58" s="185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</row>
    <row r="59" spans="1:256" s="201" customFormat="1" x14ac:dyDescent="0.2">
      <c r="A59" s="185"/>
      <c r="B59" s="187"/>
      <c r="C59" s="196"/>
      <c r="D59" s="43"/>
      <c r="E59" s="185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</row>
    <row r="60" spans="1:256" s="201" customFormat="1" x14ac:dyDescent="0.2">
      <c r="A60" s="185"/>
      <c r="B60" s="187"/>
      <c r="C60" s="196"/>
      <c r="D60" s="43"/>
      <c r="E60" s="185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</row>
    <row r="61" spans="1:256" s="201" customFormat="1" x14ac:dyDescent="0.2">
      <c r="A61" s="185"/>
      <c r="B61" s="187"/>
      <c r="C61" s="196"/>
      <c r="D61" s="43"/>
      <c r="E61" s="185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</row>
    <row r="62" spans="1:256" s="201" customFormat="1" x14ac:dyDescent="0.2">
      <c r="A62" s="185"/>
      <c r="B62" s="187"/>
      <c r="C62" s="196"/>
      <c r="D62" s="43"/>
      <c r="E62" s="185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</row>
    <row r="63" spans="1:256" s="201" customFormat="1" x14ac:dyDescent="0.2">
      <c r="A63" s="185"/>
      <c r="B63" s="187"/>
      <c r="C63" s="196"/>
      <c r="D63" s="43"/>
      <c r="E63" s="185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</row>
    <row r="64" spans="1:256" s="201" customFormat="1" x14ac:dyDescent="0.2">
      <c r="A64" s="185"/>
      <c r="B64" s="187"/>
      <c r="C64" s="196"/>
      <c r="D64" s="43"/>
      <c r="E64" s="185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</row>
    <row r="65" spans="1:256" s="201" customFormat="1" x14ac:dyDescent="0.2">
      <c r="A65" s="185"/>
      <c r="B65" s="187"/>
      <c r="C65" s="196"/>
      <c r="D65" s="43"/>
      <c r="E65" s="185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</row>
    <row r="66" spans="1:256" s="201" customFormat="1" x14ac:dyDescent="0.2">
      <c r="A66" s="185"/>
      <c r="B66" s="187"/>
      <c r="C66" s="196"/>
      <c r="D66" s="43"/>
      <c r="E66" s="185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</row>
    <row r="67" spans="1:256" s="201" customFormat="1" x14ac:dyDescent="0.2">
      <c r="A67" s="185"/>
      <c r="B67" s="187"/>
      <c r="C67" s="196"/>
      <c r="D67" s="43"/>
      <c r="E67" s="185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</row>
    <row r="68" spans="1:256" s="201" customFormat="1" x14ac:dyDescent="0.2">
      <c r="A68" s="185"/>
      <c r="B68" s="187"/>
      <c r="C68" s="196"/>
      <c r="D68" s="43"/>
      <c r="E68" s="185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</row>
    <row r="69" spans="1:256" s="201" customFormat="1" x14ac:dyDescent="0.2">
      <c r="A69" s="185"/>
      <c r="B69" s="187"/>
      <c r="C69" s="196"/>
      <c r="D69" s="43"/>
      <c r="E69" s="185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</row>
    <row r="70" spans="1:256" s="201" customFormat="1" x14ac:dyDescent="0.2">
      <c r="A70" s="185"/>
      <c r="B70" s="187"/>
      <c r="C70" s="196"/>
      <c r="D70" s="43"/>
      <c r="E70" s="185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</row>
    <row r="71" spans="1:256" s="201" customFormat="1" x14ac:dyDescent="0.2">
      <c r="A71" s="185"/>
      <c r="B71" s="187"/>
      <c r="C71" s="196"/>
      <c r="D71" s="43"/>
      <c r="E71" s="185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</row>
    <row r="72" spans="1:256" s="201" customFormat="1" x14ac:dyDescent="0.2">
      <c r="A72" s="185"/>
      <c r="B72" s="187"/>
      <c r="C72" s="196"/>
      <c r="D72" s="43"/>
      <c r="E72" s="185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</row>
    <row r="73" spans="1:256" s="201" customFormat="1" x14ac:dyDescent="0.2">
      <c r="A73" s="185"/>
      <c r="B73" s="187"/>
      <c r="C73" s="196"/>
      <c r="D73" s="43"/>
      <c r="E73" s="185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</row>
    <row r="74" spans="1:256" s="201" customFormat="1" x14ac:dyDescent="0.2">
      <c r="A74" s="185"/>
      <c r="B74" s="187"/>
      <c r="C74" s="196"/>
      <c r="D74" s="43"/>
      <c r="E74" s="185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</row>
    <row r="75" spans="1:256" s="201" customFormat="1" x14ac:dyDescent="0.2">
      <c r="A75" s="185"/>
      <c r="B75" s="187"/>
      <c r="C75" s="196"/>
      <c r="D75" s="43"/>
      <c r="E75" s="185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</row>
    <row r="76" spans="1:256" s="201" customFormat="1" x14ac:dyDescent="0.2">
      <c r="A76" s="185"/>
      <c r="B76" s="187"/>
      <c r="C76" s="196"/>
      <c r="D76" s="43"/>
      <c r="E76" s="185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</row>
    <row r="77" spans="1:256" s="201" customFormat="1" x14ac:dyDescent="0.2">
      <c r="A77" s="185"/>
      <c r="B77" s="187"/>
      <c r="C77" s="196"/>
      <c r="D77" s="43"/>
      <c r="E77" s="185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</row>
    <row r="78" spans="1:256" s="201" customFormat="1" x14ac:dyDescent="0.2">
      <c r="A78" s="185"/>
      <c r="B78" s="187"/>
      <c r="C78" s="196"/>
      <c r="D78" s="43"/>
      <c r="E78" s="185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</row>
    <row r="79" spans="1:256" s="201" customFormat="1" x14ac:dyDescent="0.2">
      <c r="A79" s="185"/>
      <c r="B79" s="187"/>
      <c r="C79" s="196"/>
      <c r="D79" s="43"/>
      <c r="E79" s="185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</row>
    <row r="80" spans="1:256" s="201" customFormat="1" x14ac:dyDescent="0.2">
      <c r="A80" s="185"/>
      <c r="B80" s="187"/>
      <c r="C80" s="196"/>
      <c r="D80" s="43"/>
      <c r="E80" s="185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</row>
    <row r="81" spans="1:256" s="201" customFormat="1" x14ac:dyDescent="0.2">
      <c r="A81" s="185"/>
      <c r="B81" s="187"/>
      <c r="C81" s="196"/>
      <c r="D81" s="43"/>
      <c r="E81" s="185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</row>
    <row r="82" spans="1:256" s="201" customFormat="1" x14ac:dyDescent="0.2">
      <c r="A82" s="185"/>
      <c r="B82" s="187"/>
      <c r="C82" s="196"/>
      <c r="D82" s="43"/>
      <c r="E82" s="185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</row>
    <row r="83" spans="1:256" s="201" customFormat="1" x14ac:dyDescent="0.2">
      <c r="A83" s="185"/>
      <c r="B83" s="187"/>
      <c r="C83" s="196"/>
      <c r="D83" s="43"/>
      <c r="E83" s="185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</row>
    <row r="84" spans="1:256" s="201" customFormat="1" x14ac:dyDescent="0.2">
      <c r="A84" s="185"/>
      <c r="B84" s="187"/>
      <c r="C84" s="196"/>
      <c r="D84" s="43"/>
      <c r="E84" s="185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</row>
    <row r="85" spans="1:256" s="201" customFormat="1" x14ac:dyDescent="0.2">
      <c r="A85" s="185"/>
      <c r="B85" s="187"/>
      <c r="C85" s="196"/>
      <c r="D85" s="43"/>
      <c r="E85" s="185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</row>
    <row r="86" spans="1:256" s="201" customFormat="1" x14ac:dyDescent="0.2">
      <c r="A86" s="185"/>
      <c r="B86" s="187"/>
      <c r="C86" s="196"/>
      <c r="D86" s="43"/>
      <c r="E86" s="185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</row>
    <row r="87" spans="1:256" s="201" customFormat="1" x14ac:dyDescent="0.2">
      <c r="A87" s="185"/>
      <c r="B87" s="187"/>
      <c r="C87" s="196"/>
      <c r="D87" s="43"/>
      <c r="E87" s="185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</row>
    <row r="88" spans="1:256" s="201" customFormat="1" x14ac:dyDescent="0.2">
      <c r="A88" s="185"/>
      <c r="B88" s="187"/>
      <c r="C88" s="196"/>
      <c r="D88" s="43"/>
      <c r="E88" s="185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</row>
    <row r="89" spans="1:256" s="201" customFormat="1" x14ac:dyDescent="0.2">
      <c r="A89" s="185"/>
      <c r="B89" s="187"/>
      <c r="C89" s="196"/>
      <c r="D89" s="43"/>
      <c r="E89" s="185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</row>
    <row r="90" spans="1:256" s="201" customFormat="1" x14ac:dyDescent="0.2">
      <c r="A90" s="185"/>
      <c r="B90" s="187"/>
      <c r="C90" s="196"/>
      <c r="D90" s="43"/>
      <c r="E90" s="185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</row>
    <row r="91" spans="1:256" s="201" customFormat="1" x14ac:dyDescent="0.2">
      <c r="A91" s="185"/>
      <c r="B91" s="187"/>
      <c r="C91" s="196"/>
      <c r="D91" s="43"/>
      <c r="E91" s="185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</row>
    <row r="92" spans="1:256" s="201" customFormat="1" x14ac:dyDescent="0.2">
      <c r="A92" s="185"/>
      <c r="B92" s="187"/>
      <c r="C92" s="196"/>
      <c r="D92" s="43"/>
      <c r="E92" s="185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</row>
    <row r="93" spans="1:256" s="201" customFormat="1" x14ac:dyDescent="0.2">
      <c r="A93" s="185"/>
      <c r="B93" s="187"/>
      <c r="C93" s="196"/>
      <c r="D93" s="43"/>
      <c r="E93" s="185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</row>
    <row r="94" spans="1:256" s="201" customFormat="1" x14ac:dyDescent="0.2">
      <c r="A94" s="185"/>
      <c r="B94" s="187"/>
      <c r="C94" s="196"/>
      <c r="D94" s="43"/>
      <c r="E94" s="185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</row>
    <row r="95" spans="1:256" s="201" customFormat="1" x14ac:dyDescent="0.2">
      <c r="A95" s="185"/>
      <c r="B95" s="187"/>
      <c r="C95" s="196"/>
      <c r="D95" s="43"/>
      <c r="E95" s="185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</row>
    <row r="96" spans="1:256" s="201" customFormat="1" x14ac:dyDescent="0.2">
      <c r="A96" s="185"/>
      <c r="B96" s="187"/>
      <c r="C96" s="196"/>
      <c r="D96" s="43"/>
      <c r="E96" s="185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</row>
    <row r="97" spans="1:256" s="201" customFormat="1" x14ac:dyDescent="0.2">
      <c r="A97" s="185"/>
      <c r="B97" s="187"/>
      <c r="C97" s="196"/>
      <c r="D97" s="43"/>
      <c r="E97" s="185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</row>
    <row r="98" spans="1:256" s="201" customFormat="1" x14ac:dyDescent="0.2">
      <c r="A98" s="185"/>
      <c r="B98" s="187"/>
      <c r="C98" s="196"/>
      <c r="D98" s="43"/>
      <c r="E98" s="185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</row>
    <row r="99" spans="1:256" s="201" customFormat="1" x14ac:dyDescent="0.2">
      <c r="A99" s="185"/>
      <c r="B99" s="187"/>
      <c r="C99" s="196"/>
      <c r="D99" s="43"/>
      <c r="E99" s="185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</row>
    <row r="100" spans="1:256" s="201" customFormat="1" x14ac:dyDescent="0.2">
      <c r="A100" s="185"/>
      <c r="B100" s="187"/>
      <c r="C100" s="196"/>
      <c r="D100" s="43"/>
      <c r="E100" s="185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</row>
    <row r="101" spans="1:256" s="201" customFormat="1" x14ac:dyDescent="0.2">
      <c r="A101" s="185"/>
      <c r="B101" s="187"/>
      <c r="C101" s="196"/>
      <c r="D101" s="43"/>
      <c r="E101" s="185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</row>
    <row r="102" spans="1:256" s="201" customFormat="1" x14ac:dyDescent="0.2">
      <c r="A102" s="185"/>
      <c r="B102" s="187"/>
      <c r="C102" s="196"/>
      <c r="D102" s="43"/>
      <c r="E102" s="185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</row>
    <row r="103" spans="1:256" s="201" customFormat="1" x14ac:dyDescent="0.2">
      <c r="A103" s="185"/>
      <c r="B103" s="187"/>
      <c r="C103" s="196"/>
      <c r="D103" s="43"/>
      <c r="E103" s="185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</row>
    <row r="104" spans="1:256" s="201" customFormat="1" x14ac:dyDescent="0.2">
      <c r="A104" s="185"/>
      <c r="B104" s="187"/>
      <c r="C104" s="196"/>
      <c r="D104" s="43"/>
      <c r="E104" s="185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</row>
    <row r="105" spans="1:256" s="201" customFormat="1" x14ac:dyDescent="0.2">
      <c r="A105" s="185"/>
      <c r="B105" s="187"/>
      <c r="C105" s="196"/>
      <c r="D105" s="43"/>
      <c r="E105" s="185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</row>
    <row r="106" spans="1:256" s="201" customFormat="1" x14ac:dyDescent="0.2">
      <c r="A106" s="185"/>
      <c r="B106" s="187"/>
      <c r="C106" s="196"/>
      <c r="D106" s="43"/>
      <c r="E106" s="185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</row>
    <row r="107" spans="1:256" s="201" customFormat="1" x14ac:dyDescent="0.2">
      <c r="A107" s="185"/>
      <c r="B107" s="187"/>
      <c r="C107" s="196"/>
      <c r="D107" s="43"/>
      <c r="E107" s="185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</row>
    <row r="108" spans="1:256" s="201" customFormat="1" x14ac:dyDescent="0.2">
      <c r="A108" s="185"/>
      <c r="B108" s="187"/>
      <c r="C108" s="196"/>
      <c r="D108" s="43"/>
      <c r="E108" s="185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</row>
    <row r="109" spans="1:256" s="201" customFormat="1" x14ac:dyDescent="0.2">
      <c r="A109" s="185"/>
      <c r="B109" s="187"/>
      <c r="C109" s="196"/>
      <c r="D109" s="43"/>
      <c r="E109" s="185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</row>
    <row r="110" spans="1:256" s="201" customFormat="1" x14ac:dyDescent="0.2">
      <c r="A110" s="185"/>
      <c r="B110" s="187"/>
      <c r="C110" s="196"/>
      <c r="D110" s="43"/>
      <c r="E110" s="185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</row>
    <row r="111" spans="1:256" s="201" customFormat="1" x14ac:dyDescent="0.2">
      <c r="A111" s="185"/>
      <c r="B111" s="187"/>
      <c r="C111" s="196"/>
      <c r="D111" s="43"/>
      <c r="E111" s="185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</row>
    <row r="112" spans="1:256" s="201" customFormat="1" x14ac:dyDescent="0.2">
      <c r="A112" s="185"/>
      <c r="B112" s="187"/>
      <c r="C112" s="196"/>
      <c r="D112" s="43"/>
      <c r="E112" s="185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</row>
    <row r="113" spans="1:256" s="201" customFormat="1" x14ac:dyDescent="0.2">
      <c r="A113" s="185"/>
      <c r="B113" s="187"/>
      <c r="C113" s="196"/>
      <c r="D113" s="43"/>
      <c r="E113" s="185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</row>
    <row r="114" spans="1:256" s="201" customFormat="1" x14ac:dyDescent="0.2">
      <c r="A114" s="185"/>
      <c r="B114" s="187"/>
      <c r="C114" s="196"/>
      <c r="D114" s="43"/>
      <c r="E114" s="185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</row>
    <row r="115" spans="1:256" s="201" customFormat="1" x14ac:dyDescent="0.2">
      <c r="A115" s="185"/>
      <c r="B115" s="187"/>
      <c r="C115" s="196"/>
      <c r="D115" s="43"/>
      <c r="E115" s="185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</row>
    <row r="116" spans="1:256" s="201" customFormat="1" x14ac:dyDescent="0.2">
      <c r="A116" s="185"/>
      <c r="B116" s="187"/>
      <c r="C116" s="196"/>
      <c r="D116" s="43"/>
      <c r="E116" s="185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</row>
    <row r="117" spans="1:256" s="201" customFormat="1" x14ac:dyDescent="0.2">
      <c r="A117" s="185"/>
      <c r="B117" s="187"/>
      <c r="C117" s="196"/>
      <c r="D117" s="43"/>
      <c r="E117" s="185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</row>
    <row r="118" spans="1:256" s="201" customFormat="1" x14ac:dyDescent="0.2">
      <c r="A118" s="185"/>
      <c r="B118" s="187"/>
      <c r="C118" s="196"/>
      <c r="D118" s="43"/>
      <c r="E118" s="185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</row>
    <row r="119" spans="1:256" s="201" customFormat="1" x14ac:dyDescent="0.2">
      <c r="A119" s="185"/>
      <c r="B119" s="187"/>
      <c r="C119" s="196"/>
      <c r="D119" s="43"/>
      <c r="E119" s="185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</row>
    <row r="120" spans="1:256" s="201" customFormat="1" x14ac:dyDescent="0.2">
      <c r="A120" s="185"/>
      <c r="B120" s="187"/>
      <c r="C120" s="196"/>
      <c r="D120" s="43"/>
      <c r="E120" s="185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</row>
    <row r="121" spans="1:256" s="201" customFormat="1" x14ac:dyDescent="0.2">
      <c r="A121" s="185"/>
      <c r="B121" s="187"/>
      <c r="C121" s="196"/>
      <c r="D121" s="43"/>
      <c r="E121" s="185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</row>
    <row r="122" spans="1:256" s="201" customFormat="1" x14ac:dyDescent="0.2">
      <c r="A122" s="185"/>
      <c r="B122" s="187"/>
      <c r="C122" s="196"/>
      <c r="D122" s="43"/>
      <c r="E122" s="185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</row>
    <row r="123" spans="1:256" s="201" customFormat="1" x14ac:dyDescent="0.2">
      <c r="A123" s="185"/>
      <c r="B123" s="187"/>
      <c r="C123" s="196"/>
      <c r="D123" s="43"/>
      <c r="E123" s="185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</row>
    <row r="124" spans="1:256" s="201" customFormat="1" x14ac:dyDescent="0.2">
      <c r="A124" s="185"/>
      <c r="B124" s="187"/>
      <c r="C124" s="196"/>
      <c r="D124" s="43"/>
      <c r="E124" s="185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</row>
    <row r="125" spans="1:256" s="201" customFormat="1" x14ac:dyDescent="0.2">
      <c r="A125" s="185"/>
      <c r="B125" s="187"/>
      <c r="C125" s="196"/>
      <c r="D125" s="43"/>
      <c r="E125" s="185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</row>
    <row r="126" spans="1:256" s="201" customFormat="1" x14ac:dyDescent="0.2">
      <c r="A126" s="185"/>
      <c r="B126" s="187"/>
      <c r="C126" s="196"/>
      <c r="D126" s="43"/>
      <c r="E126" s="185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</row>
    <row r="127" spans="1:256" s="201" customFormat="1" x14ac:dyDescent="0.2">
      <c r="A127" s="185"/>
      <c r="B127" s="187"/>
      <c r="C127" s="196"/>
      <c r="D127" s="43"/>
      <c r="E127" s="185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</row>
    <row r="128" spans="1:256" s="201" customFormat="1" x14ac:dyDescent="0.2">
      <c r="A128" s="185"/>
      <c r="B128" s="187"/>
      <c r="C128" s="196"/>
      <c r="D128" s="43"/>
      <c r="E128" s="185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</row>
    <row r="129" spans="1:256" s="201" customFormat="1" x14ac:dyDescent="0.2">
      <c r="A129" s="185"/>
      <c r="B129" s="187"/>
      <c r="C129" s="196"/>
      <c r="D129" s="43"/>
      <c r="E129" s="185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</row>
    <row r="130" spans="1:256" s="201" customFormat="1" x14ac:dyDescent="0.2">
      <c r="A130" s="185"/>
      <c r="B130" s="187"/>
      <c r="C130" s="196"/>
      <c r="D130" s="43"/>
      <c r="E130" s="185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</row>
    <row r="131" spans="1:256" s="201" customFormat="1" x14ac:dyDescent="0.2">
      <c r="A131" s="185"/>
      <c r="B131" s="187"/>
      <c r="C131" s="196"/>
      <c r="D131" s="43"/>
      <c r="E131" s="185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</row>
    <row r="132" spans="1:256" s="201" customFormat="1" x14ac:dyDescent="0.2">
      <c r="A132" s="185"/>
      <c r="B132" s="187"/>
      <c r="C132" s="196"/>
      <c r="D132" s="43"/>
      <c r="E132" s="185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</row>
    <row r="133" spans="1:256" s="201" customFormat="1" x14ac:dyDescent="0.2">
      <c r="A133" s="185"/>
      <c r="B133" s="187"/>
      <c r="C133" s="196"/>
      <c r="D133" s="43"/>
      <c r="E133" s="185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</row>
    <row r="134" spans="1:256" s="201" customFormat="1" x14ac:dyDescent="0.2">
      <c r="A134" s="185"/>
      <c r="B134" s="187"/>
      <c r="C134" s="196"/>
      <c r="D134" s="43"/>
      <c r="E134" s="185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</row>
    <row r="135" spans="1:256" s="201" customFormat="1" x14ac:dyDescent="0.2">
      <c r="A135" s="185"/>
      <c r="B135" s="187"/>
      <c r="C135" s="196"/>
      <c r="D135" s="43"/>
      <c r="E135" s="185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</row>
    <row r="136" spans="1:256" s="201" customFormat="1" x14ac:dyDescent="0.2">
      <c r="A136" s="185"/>
      <c r="B136" s="187"/>
      <c r="C136" s="196"/>
      <c r="D136" s="43"/>
      <c r="E136" s="185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</row>
    <row r="137" spans="1:256" s="201" customFormat="1" x14ac:dyDescent="0.2">
      <c r="A137" s="185"/>
      <c r="B137" s="187"/>
      <c r="C137" s="196"/>
      <c r="D137" s="43"/>
      <c r="E137" s="185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</row>
    <row r="138" spans="1:256" s="201" customFormat="1" x14ac:dyDescent="0.2">
      <c r="A138" s="185"/>
      <c r="B138" s="187"/>
      <c r="C138" s="196"/>
      <c r="D138" s="43"/>
      <c r="E138" s="185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</row>
    <row r="139" spans="1:256" s="201" customFormat="1" x14ac:dyDescent="0.2">
      <c r="A139" s="185"/>
      <c r="B139" s="187"/>
      <c r="C139" s="196"/>
      <c r="D139" s="43"/>
      <c r="E139" s="185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</row>
    <row r="140" spans="1:256" s="201" customFormat="1" x14ac:dyDescent="0.2">
      <c r="A140" s="185"/>
      <c r="B140" s="187"/>
      <c r="C140" s="196"/>
      <c r="D140" s="43"/>
      <c r="E140" s="185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</row>
    <row r="141" spans="1:256" s="201" customFormat="1" x14ac:dyDescent="0.2">
      <c r="A141" s="185"/>
      <c r="B141" s="187"/>
      <c r="C141" s="196"/>
      <c r="D141" s="43"/>
      <c r="E141" s="185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</row>
    <row r="142" spans="1:256" s="201" customFormat="1" x14ac:dyDescent="0.2">
      <c r="A142" s="185"/>
      <c r="B142" s="187"/>
      <c r="C142" s="196"/>
      <c r="D142" s="43"/>
      <c r="E142" s="185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</row>
    <row r="143" spans="1:256" s="201" customFormat="1" x14ac:dyDescent="0.2">
      <c r="A143" s="185"/>
      <c r="B143" s="187"/>
      <c r="C143" s="196"/>
      <c r="D143" s="43"/>
      <c r="E143" s="185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</row>
    <row r="144" spans="1:256" s="201" customFormat="1" x14ac:dyDescent="0.2">
      <c r="A144" s="185"/>
      <c r="B144" s="187"/>
      <c r="C144" s="196"/>
      <c r="D144" s="43"/>
      <c r="E144" s="185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</row>
    <row r="145" spans="1:256" s="201" customFormat="1" x14ac:dyDescent="0.2">
      <c r="A145" s="185"/>
      <c r="B145" s="187"/>
      <c r="C145" s="196"/>
      <c r="D145" s="43"/>
      <c r="E145" s="185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</row>
    <row r="146" spans="1:256" s="201" customFormat="1" x14ac:dyDescent="0.2">
      <c r="A146" s="185"/>
      <c r="B146" s="187"/>
      <c r="C146" s="196"/>
      <c r="D146" s="43"/>
      <c r="E146" s="185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</row>
    <row r="147" spans="1:256" s="201" customFormat="1" x14ac:dyDescent="0.2">
      <c r="A147" s="185"/>
      <c r="B147" s="187"/>
      <c r="C147" s="196"/>
      <c r="D147" s="43"/>
      <c r="E147" s="185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</row>
    <row r="148" spans="1:256" s="201" customFormat="1" x14ac:dyDescent="0.2">
      <c r="A148" s="185"/>
      <c r="B148" s="187"/>
      <c r="C148" s="196"/>
      <c r="D148" s="43"/>
      <c r="E148" s="185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</row>
    <row r="149" spans="1:256" s="201" customFormat="1" x14ac:dyDescent="0.2">
      <c r="A149" s="185"/>
      <c r="B149" s="187"/>
      <c r="C149" s="196"/>
      <c r="D149" s="43"/>
      <c r="E149" s="185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</row>
    <row r="150" spans="1:256" s="201" customFormat="1" x14ac:dyDescent="0.2">
      <c r="A150" s="185"/>
      <c r="B150" s="187"/>
      <c r="C150" s="196"/>
      <c r="D150" s="43"/>
      <c r="E150" s="185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</row>
    <row r="151" spans="1:256" s="201" customFormat="1" x14ac:dyDescent="0.2">
      <c r="A151" s="185"/>
      <c r="B151" s="187"/>
      <c r="C151" s="196"/>
      <c r="D151" s="43"/>
      <c r="E151" s="185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</row>
    <row r="152" spans="1:256" s="201" customFormat="1" x14ac:dyDescent="0.2">
      <c r="A152" s="185"/>
      <c r="B152" s="187"/>
      <c r="C152" s="196"/>
      <c r="D152" s="43"/>
      <c r="E152" s="185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</row>
    <row r="153" spans="1:256" s="201" customFormat="1" x14ac:dyDescent="0.2">
      <c r="A153" s="185"/>
      <c r="B153" s="187"/>
      <c r="C153" s="196"/>
      <c r="D153" s="43"/>
      <c r="E153" s="185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</row>
    <row r="154" spans="1:256" s="201" customFormat="1" x14ac:dyDescent="0.2">
      <c r="A154" s="185"/>
      <c r="B154" s="187"/>
      <c r="C154" s="196"/>
      <c r="D154" s="43"/>
      <c r="E154" s="185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</row>
    <row r="155" spans="1:256" s="201" customFormat="1" x14ac:dyDescent="0.2">
      <c r="A155" s="185"/>
      <c r="B155" s="187"/>
      <c r="C155" s="196"/>
      <c r="D155" s="43"/>
      <c r="E155" s="185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</row>
    <row r="156" spans="1:256" s="201" customFormat="1" x14ac:dyDescent="0.2">
      <c r="A156" s="185"/>
      <c r="B156" s="187"/>
      <c r="C156" s="196"/>
      <c r="D156" s="43"/>
      <c r="E156" s="185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</row>
    <row r="157" spans="1:256" s="201" customFormat="1" x14ac:dyDescent="0.2">
      <c r="A157" s="185"/>
      <c r="B157" s="187"/>
      <c r="C157" s="196"/>
      <c r="D157" s="43"/>
      <c r="E157" s="185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</row>
    <row r="158" spans="1:256" s="201" customFormat="1" x14ac:dyDescent="0.2">
      <c r="A158" s="185"/>
      <c r="B158" s="187"/>
      <c r="C158" s="196"/>
      <c r="D158" s="43"/>
      <c r="E158" s="185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</row>
    <row r="159" spans="1:256" s="201" customFormat="1" x14ac:dyDescent="0.2">
      <c r="A159" s="185"/>
      <c r="B159" s="187"/>
      <c r="C159" s="196"/>
      <c r="D159" s="43"/>
      <c r="E159" s="185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</row>
    <row r="160" spans="1:256" s="201" customFormat="1" x14ac:dyDescent="0.2">
      <c r="A160" s="185"/>
      <c r="B160" s="187"/>
      <c r="C160" s="196"/>
      <c r="D160" s="43"/>
      <c r="E160" s="185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</row>
    <row r="161" spans="1:256" s="201" customFormat="1" x14ac:dyDescent="0.2">
      <c r="A161" s="185"/>
      <c r="B161" s="187"/>
      <c r="C161" s="196"/>
      <c r="D161" s="43"/>
      <c r="E161" s="185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</row>
    <row r="162" spans="1:256" s="201" customFormat="1" x14ac:dyDescent="0.2">
      <c r="A162" s="185"/>
      <c r="B162" s="187"/>
      <c r="C162" s="196"/>
      <c r="D162" s="43"/>
      <c r="E162" s="185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</row>
    <row r="163" spans="1:256" s="201" customFormat="1" x14ac:dyDescent="0.2">
      <c r="A163" s="185"/>
      <c r="B163" s="187"/>
      <c r="C163" s="196"/>
      <c r="D163" s="43"/>
      <c r="E163" s="185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</row>
    <row r="164" spans="1:256" s="201" customFormat="1" x14ac:dyDescent="0.2">
      <c r="A164" s="185"/>
      <c r="B164" s="187"/>
      <c r="C164" s="196"/>
      <c r="D164" s="43"/>
      <c r="E164" s="185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</row>
    <row r="165" spans="1:256" s="201" customFormat="1" x14ac:dyDescent="0.2">
      <c r="A165" s="185"/>
      <c r="B165" s="187"/>
      <c r="C165" s="196"/>
      <c r="D165" s="43"/>
      <c r="E165" s="185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</row>
    <row r="166" spans="1:256" s="201" customFormat="1" x14ac:dyDescent="0.2">
      <c r="A166" s="185"/>
      <c r="B166" s="187"/>
      <c r="C166" s="196"/>
      <c r="D166" s="43"/>
      <c r="E166" s="185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</row>
    <row r="167" spans="1:256" s="201" customFormat="1" x14ac:dyDescent="0.2">
      <c r="A167" s="185"/>
      <c r="B167" s="187"/>
      <c r="C167" s="196"/>
      <c r="D167" s="43"/>
      <c r="E167" s="185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</row>
    <row r="168" spans="1:256" s="201" customFormat="1" x14ac:dyDescent="0.2">
      <c r="A168" s="185"/>
      <c r="B168" s="187"/>
      <c r="C168" s="196"/>
      <c r="D168" s="43"/>
      <c r="E168" s="185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</row>
    <row r="169" spans="1:256" s="201" customFormat="1" x14ac:dyDescent="0.2">
      <c r="A169" s="185"/>
      <c r="B169" s="187"/>
      <c r="C169" s="196"/>
      <c r="D169" s="43"/>
      <c r="E169" s="185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</row>
    <row r="170" spans="1:256" s="201" customFormat="1" x14ac:dyDescent="0.2">
      <c r="A170" s="185"/>
      <c r="B170" s="187"/>
      <c r="C170" s="196"/>
      <c r="D170" s="43"/>
      <c r="E170" s="185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</row>
    <row r="171" spans="1:256" s="201" customFormat="1" x14ac:dyDescent="0.2">
      <c r="A171" s="185"/>
      <c r="B171" s="187"/>
      <c r="C171" s="196"/>
      <c r="D171" s="43"/>
      <c r="E171" s="185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</row>
    <row r="172" spans="1:256" s="201" customFormat="1" x14ac:dyDescent="0.2">
      <c r="A172" s="185"/>
      <c r="B172" s="187"/>
      <c r="C172" s="196"/>
      <c r="D172" s="43"/>
      <c r="E172" s="185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</row>
    <row r="173" spans="1:256" s="201" customFormat="1" x14ac:dyDescent="0.2">
      <c r="A173" s="185"/>
      <c r="B173" s="187"/>
      <c r="C173" s="196"/>
      <c r="D173" s="43"/>
      <c r="E173" s="185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</row>
    <row r="174" spans="1:256" s="201" customFormat="1" x14ac:dyDescent="0.2">
      <c r="A174" s="185"/>
      <c r="B174" s="187"/>
      <c r="C174" s="196"/>
      <c r="D174" s="43"/>
      <c r="E174" s="185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</row>
    <row r="175" spans="1:256" s="201" customFormat="1" x14ac:dyDescent="0.2">
      <c r="A175" s="185"/>
      <c r="B175" s="187"/>
      <c r="C175" s="196"/>
      <c r="D175" s="43"/>
      <c r="E175" s="185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</row>
    <row r="176" spans="1:256" s="201" customFormat="1" x14ac:dyDescent="0.2">
      <c r="A176" s="185"/>
      <c r="B176" s="187"/>
      <c r="C176" s="196"/>
      <c r="D176" s="43"/>
      <c r="E176" s="185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</row>
    <row r="177" spans="1:256" s="201" customFormat="1" x14ac:dyDescent="0.2">
      <c r="A177" s="185"/>
      <c r="B177" s="187"/>
      <c r="C177" s="196"/>
      <c r="D177" s="43"/>
      <c r="E177" s="185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</row>
    <row r="178" spans="1:256" s="201" customFormat="1" x14ac:dyDescent="0.2">
      <c r="A178" s="185"/>
      <c r="B178" s="187"/>
      <c r="C178" s="196"/>
      <c r="D178" s="43"/>
      <c r="E178" s="185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</row>
    <row r="179" spans="1:256" s="201" customFormat="1" x14ac:dyDescent="0.2">
      <c r="A179" s="185"/>
      <c r="B179" s="187"/>
      <c r="C179" s="196"/>
      <c r="D179" s="43"/>
      <c r="E179" s="185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</row>
    <row r="180" spans="1:256" s="201" customFormat="1" x14ac:dyDescent="0.2">
      <c r="A180" s="185"/>
      <c r="B180" s="187"/>
      <c r="C180" s="196"/>
      <c r="D180" s="43"/>
      <c r="E180" s="185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</row>
    <row r="181" spans="1:256" s="201" customFormat="1" x14ac:dyDescent="0.2">
      <c r="A181" s="185"/>
      <c r="B181" s="187"/>
      <c r="C181" s="196"/>
      <c r="D181" s="43"/>
      <c r="E181" s="185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</row>
    <row r="182" spans="1:256" s="201" customFormat="1" x14ac:dyDescent="0.2">
      <c r="A182" s="185"/>
      <c r="B182" s="187"/>
      <c r="C182" s="196"/>
      <c r="D182" s="43"/>
      <c r="E182" s="185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</row>
    <row r="183" spans="1:256" s="201" customFormat="1" x14ac:dyDescent="0.2">
      <c r="A183" s="185"/>
      <c r="B183" s="187"/>
      <c r="C183" s="196"/>
      <c r="D183" s="43"/>
      <c r="E183" s="185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</row>
    <row r="184" spans="1:256" s="201" customFormat="1" x14ac:dyDescent="0.2">
      <c r="A184" s="185"/>
      <c r="B184" s="187"/>
      <c r="C184" s="196"/>
      <c r="D184" s="43"/>
      <c r="E184" s="185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</row>
    <row r="185" spans="1:256" s="201" customFormat="1" x14ac:dyDescent="0.2">
      <c r="A185" s="185"/>
      <c r="B185" s="187"/>
      <c r="C185" s="196"/>
      <c r="D185" s="43"/>
      <c r="E185" s="185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</row>
    <row r="186" spans="1:256" s="201" customFormat="1" x14ac:dyDescent="0.2">
      <c r="A186" s="185"/>
      <c r="B186" s="187"/>
      <c r="C186" s="196"/>
      <c r="D186" s="43"/>
      <c r="E186" s="185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</row>
    <row r="187" spans="1:256" s="201" customFormat="1" x14ac:dyDescent="0.2">
      <c r="A187" s="185"/>
      <c r="B187" s="187"/>
      <c r="C187" s="196"/>
      <c r="D187" s="43"/>
      <c r="E187" s="185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</row>
    <row r="188" spans="1:256" s="201" customFormat="1" x14ac:dyDescent="0.2">
      <c r="A188" s="185"/>
      <c r="B188" s="187"/>
      <c r="C188" s="196"/>
      <c r="D188" s="43"/>
      <c r="E188" s="185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</row>
    <row r="189" spans="1:256" s="201" customFormat="1" x14ac:dyDescent="0.2">
      <c r="A189" s="185"/>
      <c r="B189" s="187"/>
      <c r="C189" s="196"/>
      <c r="D189" s="43"/>
      <c r="E189" s="185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</row>
    <row r="190" spans="1:256" s="201" customFormat="1" x14ac:dyDescent="0.2">
      <c r="A190" s="185"/>
      <c r="B190" s="187"/>
      <c r="C190" s="196"/>
      <c r="D190" s="43"/>
      <c r="E190" s="185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</row>
    <row r="191" spans="1:256" s="201" customFormat="1" x14ac:dyDescent="0.2">
      <c r="A191" s="185"/>
      <c r="B191" s="187"/>
      <c r="C191" s="196"/>
      <c r="D191" s="43"/>
      <c r="E191" s="185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</row>
    <row r="192" spans="1:256" s="201" customFormat="1" x14ac:dyDescent="0.2">
      <c r="A192" s="185"/>
      <c r="B192" s="187"/>
      <c r="C192" s="196"/>
      <c r="D192" s="43"/>
      <c r="E192" s="185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</row>
    <row r="193" spans="1:256" s="201" customFormat="1" x14ac:dyDescent="0.2">
      <c r="A193" s="185"/>
      <c r="B193" s="187"/>
      <c r="C193" s="196"/>
      <c r="D193" s="43"/>
      <c r="E193" s="185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</row>
    <row r="194" spans="1:256" s="201" customFormat="1" x14ac:dyDescent="0.2">
      <c r="A194" s="185"/>
      <c r="B194" s="187"/>
      <c r="C194" s="196"/>
      <c r="D194" s="43"/>
      <c r="E194" s="185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</row>
    <row r="195" spans="1:256" s="201" customFormat="1" x14ac:dyDescent="0.2">
      <c r="A195" s="185"/>
      <c r="B195" s="187"/>
      <c r="C195" s="196"/>
      <c r="D195" s="43"/>
      <c r="E195" s="185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</row>
    <row r="196" spans="1:256" s="201" customFormat="1" x14ac:dyDescent="0.2">
      <c r="A196" s="185"/>
      <c r="B196" s="187"/>
      <c r="C196" s="196"/>
      <c r="D196" s="43"/>
      <c r="E196" s="185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</row>
    <row r="197" spans="1:256" s="201" customFormat="1" x14ac:dyDescent="0.2">
      <c r="A197" s="185"/>
      <c r="B197" s="187"/>
      <c r="C197" s="196"/>
      <c r="D197" s="43"/>
      <c r="E197" s="185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</row>
    <row r="198" spans="1:256" s="201" customFormat="1" x14ac:dyDescent="0.2">
      <c r="A198" s="185"/>
      <c r="B198" s="187"/>
      <c r="C198" s="196"/>
      <c r="D198" s="43"/>
      <c r="E198" s="185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</row>
    <row r="199" spans="1:256" s="201" customFormat="1" x14ac:dyDescent="0.2">
      <c r="A199" s="185"/>
      <c r="B199" s="187"/>
      <c r="C199" s="196"/>
      <c r="D199" s="43"/>
      <c r="E199" s="185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</row>
    <row r="200" spans="1:256" s="201" customFormat="1" x14ac:dyDescent="0.2">
      <c r="A200" s="185"/>
      <c r="B200" s="187"/>
      <c r="C200" s="196"/>
      <c r="D200" s="43"/>
      <c r="E200" s="185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</row>
    <row r="201" spans="1:256" s="201" customFormat="1" x14ac:dyDescent="0.2">
      <c r="A201" s="185"/>
      <c r="B201" s="187"/>
      <c r="C201" s="196"/>
      <c r="D201" s="43"/>
      <c r="E201" s="185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</row>
    <row r="202" spans="1:256" s="201" customFormat="1" x14ac:dyDescent="0.2">
      <c r="A202" s="185"/>
      <c r="B202" s="187"/>
      <c r="C202" s="196"/>
      <c r="D202" s="43"/>
      <c r="E202" s="185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</row>
    <row r="203" spans="1:256" s="201" customFormat="1" x14ac:dyDescent="0.2">
      <c r="A203" s="185"/>
      <c r="B203" s="187"/>
      <c r="C203" s="196"/>
      <c r="D203" s="43"/>
      <c r="E203" s="185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</row>
    <row r="204" spans="1:256" s="201" customFormat="1" x14ac:dyDescent="0.2">
      <c r="A204" s="185"/>
      <c r="B204" s="187"/>
      <c r="C204" s="196"/>
      <c r="D204" s="43"/>
      <c r="E204" s="185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</row>
    <row r="205" spans="1:256" s="201" customFormat="1" x14ac:dyDescent="0.2">
      <c r="A205" s="185"/>
      <c r="B205" s="187"/>
      <c r="C205" s="196"/>
      <c r="D205" s="43"/>
      <c r="E205" s="185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</row>
    <row r="206" spans="1:256" s="201" customFormat="1" x14ac:dyDescent="0.2">
      <c r="A206" s="185"/>
      <c r="B206" s="187"/>
      <c r="C206" s="196"/>
      <c r="D206" s="43"/>
      <c r="E206" s="185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</row>
    <row r="207" spans="1:256" s="201" customFormat="1" x14ac:dyDescent="0.2">
      <c r="A207" s="185"/>
      <c r="B207" s="187"/>
      <c r="C207" s="196"/>
      <c r="D207" s="43"/>
      <c r="E207" s="185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</row>
    <row r="208" spans="1:256" s="201" customFormat="1" x14ac:dyDescent="0.2">
      <c r="A208" s="185"/>
      <c r="B208" s="187"/>
      <c r="C208" s="196"/>
      <c r="D208" s="43"/>
      <c r="E208" s="185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</row>
    <row r="209" spans="1:256" s="201" customFormat="1" x14ac:dyDescent="0.2">
      <c r="A209" s="185"/>
      <c r="B209" s="187"/>
      <c r="C209" s="196"/>
      <c r="D209" s="43"/>
      <c r="E209" s="185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</row>
    <row r="210" spans="1:256" s="201" customFormat="1" x14ac:dyDescent="0.2">
      <c r="A210" s="185"/>
      <c r="B210" s="187"/>
      <c r="C210" s="196"/>
      <c r="D210" s="43"/>
      <c r="E210" s="185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</row>
    <row r="211" spans="1:256" s="201" customFormat="1" x14ac:dyDescent="0.2">
      <c r="A211" s="185"/>
      <c r="B211" s="187"/>
      <c r="C211" s="196"/>
      <c r="D211" s="43"/>
      <c r="E211" s="185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</row>
    <row r="212" spans="1:256" s="201" customFormat="1" x14ac:dyDescent="0.2">
      <c r="A212" s="185"/>
      <c r="B212" s="187"/>
      <c r="C212" s="196"/>
      <c r="D212" s="43"/>
      <c r="E212" s="185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</row>
    <row r="213" spans="1:256" s="201" customFormat="1" x14ac:dyDescent="0.2">
      <c r="A213" s="185"/>
      <c r="B213" s="187"/>
      <c r="C213" s="196"/>
      <c r="D213" s="43"/>
      <c r="E213" s="185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</row>
    <row r="214" spans="1:256" s="201" customFormat="1" x14ac:dyDescent="0.2">
      <c r="A214" s="185"/>
      <c r="B214" s="187"/>
      <c r="C214" s="196"/>
      <c r="D214" s="43"/>
      <c r="E214" s="185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</row>
    <row r="215" spans="1:256" s="201" customFormat="1" x14ac:dyDescent="0.2">
      <c r="A215" s="185"/>
      <c r="B215" s="187"/>
      <c r="C215" s="196"/>
      <c r="D215" s="43"/>
      <c r="E215" s="185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</row>
    <row r="216" spans="1:256" s="201" customFormat="1" x14ac:dyDescent="0.2">
      <c r="A216" s="185"/>
      <c r="B216" s="187"/>
      <c r="C216" s="196"/>
      <c r="D216" s="43"/>
      <c r="E216" s="185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</row>
    <row r="217" spans="1:256" s="201" customFormat="1" x14ac:dyDescent="0.2">
      <c r="A217" s="185"/>
      <c r="B217" s="187"/>
      <c r="C217" s="196"/>
      <c r="D217" s="43"/>
      <c r="E217" s="185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</row>
    <row r="218" spans="1:256" s="201" customFormat="1" x14ac:dyDescent="0.2">
      <c r="A218" s="185"/>
      <c r="B218" s="187"/>
      <c r="C218" s="196"/>
      <c r="D218" s="43"/>
      <c r="E218" s="185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</row>
    <row r="219" spans="1:256" s="201" customFormat="1" x14ac:dyDescent="0.2">
      <c r="A219" s="185"/>
      <c r="B219" s="187"/>
      <c r="C219" s="196"/>
      <c r="D219" s="43"/>
      <c r="E219" s="185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</row>
    <row r="220" spans="1:256" s="201" customFormat="1" x14ac:dyDescent="0.2">
      <c r="A220" s="185"/>
      <c r="B220" s="187"/>
      <c r="C220" s="196"/>
      <c r="D220" s="43"/>
      <c r="E220" s="185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</row>
    <row r="221" spans="1:256" s="201" customFormat="1" x14ac:dyDescent="0.2">
      <c r="A221" s="185"/>
      <c r="B221" s="187"/>
      <c r="C221" s="196"/>
      <c r="D221" s="43"/>
      <c r="E221" s="185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</row>
    <row r="222" spans="1:256" s="201" customFormat="1" x14ac:dyDescent="0.2">
      <c r="A222" s="185"/>
      <c r="B222" s="187"/>
      <c r="C222" s="196"/>
      <c r="D222" s="43"/>
      <c r="E222" s="185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</row>
    <row r="223" spans="1:256" s="201" customFormat="1" x14ac:dyDescent="0.2">
      <c r="A223" s="185"/>
      <c r="B223" s="187"/>
      <c r="C223" s="196"/>
      <c r="D223" s="43"/>
      <c r="E223" s="185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</row>
    <row r="224" spans="1:256" s="201" customFormat="1" x14ac:dyDescent="0.2">
      <c r="A224" s="185"/>
      <c r="B224" s="187"/>
      <c r="C224" s="196"/>
      <c r="D224" s="43"/>
      <c r="E224" s="185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</row>
    <row r="225" spans="1:256" s="201" customFormat="1" x14ac:dyDescent="0.2">
      <c r="A225" s="185"/>
      <c r="B225" s="187"/>
      <c r="C225" s="196"/>
      <c r="D225" s="43"/>
      <c r="E225" s="185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</row>
    <row r="226" spans="1:256" s="201" customFormat="1" x14ac:dyDescent="0.2">
      <c r="A226" s="185"/>
      <c r="B226" s="187"/>
      <c r="C226" s="196"/>
      <c r="D226" s="43"/>
      <c r="E226" s="185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</row>
    <row r="227" spans="1:256" s="201" customFormat="1" x14ac:dyDescent="0.2">
      <c r="A227" s="185"/>
      <c r="B227" s="187"/>
      <c r="C227" s="196"/>
      <c r="D227" s="43"/>
      <c r="E227" s="185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</row>
    <row r="228" spans="1:256" s="201" customFormat="1" x14ac:dyDescent="0.2">
      <c r="A228" s="185"/>
      <c r="B228" s="187"/>
      <c r="C228" s="196"/>
      <c r="D228" s="43"/>
      <c r="E228" s="185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</row>
    <row r="229" spans="1:256" s="201" customFormat="1" x14ac:dyDescent="0.2">
      <c r="A229" s="185"/>
      <c r="B229" s="187"/>
      <c r="C229" s="196"/>
      <c r="D229" s="43"/>
      <c r="E229" s="185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</row>
    <row r="230" spans="1:256" s="201" customFormat="1" x14ac:dyDescent="0.2">
      <c r="A230" s="185"/>
      <c r="B230" s="187"/>
      <c r="C230" s="196"/>
      <c r="D230" s="43"/>
      <c r="E230" s="185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</row>
    <row r="231" spans="1:256" s="201" customFormat="1" x14ac:dyDescent="0.2">
      <c r="A231" s="185"/>
      <c r="B231" s="187"/>
      <c r="C231" s="196"/>
      <c r="D231" s="43"/>
      <c r="E231" s="185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</row>
    <row r="232" spans="1:256" s="201" customFormat="1" x14ac:dyDescent="0.2">
      <c r="A232" s="185"/>
      <c r="B232" s="187"/>
      <c r="C232" s="196"/>
      <c r="D232" s="43"/>
      <c r="E232" s="185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</row>
    <row r="233" spans="1:256" s="201" customFormat="1" x14ac:dyDescent="0.2">
      <c r="A233" s="185"/>
      <c r="B233" s="187"/>
      <c r="C233" s="196"/>
      <c r="D233" s="43"/>
      <c r="E233" s="185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</row>
    <row r="234" spans="1:256" s="201" customFormat="1" x14ac:dyDescent="0.2">
      <c r="A234" s="185"/>
      <c r="B234" s="187"/>
      <c r="C234" s="196"/>
      <c r="D234" s="43"/>
      <c r="E234" s="185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</row>
    <row r="235" spans="1:256" s="201" customFormat="1" x14ac:dyDescent="0.2">
      <c r="A235" s="185"/>
      <c r="B235" s="187"/>
      <c r="C235" s="196"/>
      <c r="D235" s="43"/>
      <c r="E235" s="185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</row>
    <row r="236" spans="1:256" s="201" customFormat="1" x14ac:dyDescent="0.2">
      <c r="A236" s="185"/>
      <c r="B236" s="187"/>
      <c r="C236" s="196"/>
      <c r="D236" s="43"/>
      <c r="E236" s="185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</row>
    <row r="237" spans="1:256" s="201" customFormat="1" x14ac:dyDescent="0.2">
      <c r="A237" s="185"/>
      <c r="B237" s="187"/>
      <c r="C237" s="196"/>
      <c r="D237" s="43"/>
      <c r="E237" s="185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</row>
    <row r="238" spans="1:256" s="201" customFormat="1" x14ac:dyDescent="0.2">
      <c r="A238" s="185"/>
      <c r="B238" s="187"/>
      <c r="C238" s="196"/>
      <c r="D238" s="43"/>
      <c r="E238" s="185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</row>
    <row r="239" spans="1:256" s="201" customFormat="1" x14ac:dyDescent="0.2">
      <c r="A239" s="185"/>
      <c r="B239" s="187"/>
      <c r="C239" s="196"/>
      <c r="D239" s="43"/>
      <c r="E239" s="185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</row>
    <row r="240" spans="1:256" s="201" customFormat="1" x14ac:dyDescent="0.2">
      <c r="A240" s="185"/>
      <c r="B240" s="187"/>
      <c r="C240" s="196"/>
      <c r="D240" s="43"/>
      <c r="E240" s="185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</row>
    <row r="241" spans="1:256" s="201" customFormat="1" x14ac:dyDescent="0.2">
      <c r="A241" s="185"/>
      <c r="B241" s="187"/>
      <c r="C241" s="196"/>
      <c r="D241" s="43"/>
      <c r="E241" s="185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</row>
    <row r="242" spans="1:256" s="201" customFormat="1" x14ac:dyDescent="0.2">
      <c r="A242" s="185"/>
      <c r="B242" s="187"/>
      <c r="C242" s="196"/>
      <c r="D242" s="43"/>
      <c r="E242" s="185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</row>
    <row r="243" spans="1:256" s="201" customFormat="1" x14ac:dyDescent="0.2">
      <c r="A243" s="185"/>
      <c r="B243" s="187"/>
      <c r="C243" s="196"/>
      <c r="D243" s="43"/>
      <c r="E243" s="185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</row>
    <row r="244" spans="1:256" s="201" customFormat="1" x14ac:dyDescent="0.2">
      <c r="A244" s="185"/>
      <c r="B244" s="187"/>
      <c r="C244" s="196"/>
      <c r="D244" s="43"/>
      <c r="E244" s="185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</row>
    <row r="245" spans="1:256" s="201" customFormat="1" x14ac:dyDescent="0.2">
      <c r="A245" s="185"/>
      <c r="B245" s="187"/>
      <c r="C245" s="196"/>
      <c r="D245" s="43"/>
      <c r="E245" s="185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</row>
    <row r="246" spans="1:256" s="201" customFormat="1" x14ac:dyDescent="0.2">
      <c r="A246" s="185"/>
      <c r="B246" s="187"/>
      <c r="C246" s="196"/>
      <c r="D246" s="43"/>
      <c r="E246" s="185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</row>
    <row r="247" spans="1:256" s="201" customFormat="1" x14ac:dyDescent="0.2">
      <c r="A247" s="185"/>
      <c r="B247" s="187"/>
      <c r="C247" s="196"/>
      <c r="D247" s="43"/>
      <c r="E247" s="185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</row>
    <row r="248" spans="1:256" s="201" customFormat="1" x14ac:dyDescent="0.2">
      <c r="A248" s="185"/>
      <c r="B248" s="187"/>
      <c r="C248" s="196"/>
      <c r="D248" s="43"/>
      <c r="E248" s="185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</row>
    <row r="249" spans="1:256" s="201" customFormat="1" x14ac:dyDescent="0.2">
      <c r="A249" s="185"/>
      <c r="B249" s="187"/>
      <c r="C249" s="196"/>
      <c r="D249" s="43"/>
      <c r="E249" s="185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</row>
    <row r="250" spans="1:256" s="201" customFormat="1" x14ac:dyDescent="0.2">
      <c r="A250" s="185"/>
      <c r="B250" s="187"/>
      <c r="C250" s="196"/>
      <c r="D250" s="43"/>
      <c r="E250" s="185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</row>
    <row r="251" spans="1:256" s="201" customFormat="1" x14ac:dyDescent="0.2">
      <c r="A251" s="185"/>
      <c r="B251" s="187"/>
      <c r="C251" s="196"/>
      <c r="D251" s="43"/>
      <c r="E251" s="185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</row>
    <row r="252" spans="1:256" s="201" customFormat="1" x14ac:dyDescent="0.2">
      <c r="A252" s="185"/>
      <c r="B252" s="187"/>
      <c r="C252" s="196"/>
      <c r="D252" s="43"/>
      <c r="E252" s="185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</row>
    <row r="253" spans="1:256" s="201" customFormat="1" x14ac:dyDescent="0.2">
      <c r="A253" s="185"/>
      <c r="B253" s="187"/>
      <c r="C253" s="196"/>
      <c r="D253" s="43"/>
      <c r="E253" s="185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</row>
    <row r="254" spans="1:256" s="201" customFormat="1" x14ac:dyDescent="0.2">
      <c r="A254" s="185"/>
      <c r="B254" s="187"/>
      <c r="C254" s="196"/>
      <c r="D254" s="43"/>
      <c r="E254" s="185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</row>
    <row r="255" spans="1:256" s="201" customFormat="1" x14ac:dyDescent="0.2">
      <c r="A255" s="185"/>
      <c r="B255" s="187"/>
      <c r="C255" s="196"/>
      <c r="D255" s="43"/>
      <c r="E255" s="185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</row>
    <row r="256" spans="1:256" s="201" customFormat="1" x14ac:dyDescent="0.2">
      <c r="A256" s="185"/>
      <c r="B256" s="187"/>
      <c r="C256" s="196"/>
      <c r="D256" s="43"/>
      <c r="E256" s="185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</row>
    <row r="257" spans="1:256" s="201" customFormat="1" x14ac:dyDescent="0.2">
      <c r="A257" s="185"/>
      <c r="B257" s="187"/>
      <c r="C257" s="196"/>
      <c r="D257" s="43"/>
      <c r="E257" s="185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</row>
    <row r="258" spans="1:256" s="201" customFormat="1" x14ac:dyDescent="0.2">
      <c r="A258" s="185"/>
      <c r="B258" s="187"/>
      <c r="C258" s="196"/>
      <c r="D258" s="43"/>
      <c r="E258" s="185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</row>
    <row r="259" spans="1:256" s="201" customFormat="1" x14ac:dyDescent="0.2">
      <c r="A259" s="185"/>
      <c r="B259" s="187"/>
      <c r="C259" s="196"/>
      <c r="D259" s="43"/>
      <c r="E259" s="185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</row>
    <row r="260" spans="1:256" s="201" customFormat="1" x14ac:dyDescent="0.2">
      <c r="A260" s="185"/>
      <c r="B260" s="187"/>
      <c r="C260" s="196"/>
      <c r="D260" s="43"/>
      <c r="E260" s="185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</row>
    <row r="261" spans="1:256" s="201" customFormat="1" x14ac:dyDescent="0.2">
      <c r="A261" s="185"/>
      <c r="B261" s="187"/>
      <c r="C261" s="196"/>
      <c r="D261" s="43"/>
      <c r="E261" s="185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</row>
    <row r="262" spans="1:256" s="201" customFormat="1" x14ac:dyDescent="0.2">
      <c r="A262" s="185"/>
      <c r="B262" s="187"/>
      <c r="C262" s="196"/>
      <c r="D262" s="43"/>
      <c r="E262" s="185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</row>
    <row r="263" spans="1:256" s="201" customFormat="1" x14ac:dyDescent="0.2">
      <c r="A263" s="185"/>
      <c r="B263" s="187"/>
      <c r="C263" s="196"/>
      <c r="D263" s="43"/>
      <c r="E263" s="185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</row>
    <row r="264" spans="1:256" s="201" customFormat="1" x14ac:dyDescent="0.2">
      <c r="A264" s="185"/>
      <c r="B264" s="187"/>
      <c r="C264" s="196"/>
      <c r="D264" s="43"/>
      <c r="E264" s="185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</row>
    <row r="265" spans="1:256" s="201" customFormat="1" x14ac:dyDescent="0.2">
      <c r="A265" s="185"/>
      <c r="B265" s="187"/>
      <c r="C265" s="196"/>
      <c r="D265" s="43"/>
      <c r="E265" s="185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</row>
    <row r="266" spans="1:256" s="201" customFormat="1" x14ac:dyDescent="0.2">
      <c r="A266" s="185"/>
      <c r="B266" s="187"/>
      <c r="C266" s="196"/>
      <c r="D266" s="43"/>
      <c r="E266" s="185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</row>
    <row r="267" spans="1:256" s="201" customFormat="1" x14ac:dyDescent="0.2">
      <c r="A267" s="185"/>
      <c r="B267" s="187"/>
      <c r="C267" s="196"/>
      <c r="D267" s="43"/>
      <c r="E267" s="185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</row>
    <row r="268" spans="1:256" s="201" customFormat="1" x14ac:dyDescent="0.2">
      <c r="A268" s="185"/>
      <c r="B268" s="187"/>
      <c r="C268" s="196"/>
      <c r="D268" s="43"/>
      <c r="E268" s="185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</row>
    <row r="269" spans="1:256" s="201" customFormat="1" x14ac:dyDescent="0.2">
      <c r="A269" s="185"/>
      <c r="B269" s="187"/>
      <c r="C269" s="196"/>
      <c r="D269" s="43"/>
      <c r="E269" s="185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</row>
    <row r="270" spans="1:256" s="201" customFormat="1" x14ac:dyDescent="0.2">
      <c r="A270" s="185"/>
      <c r="B270" s="187"/>
      <c r="C270" s="196"/>
      <c r="D270" s="43"/>
      <c r="E270" s="185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</row>
    <row r="271" spans="1:256" s="201" customFormat="1" x14ac:dyDescent="0.2">
      <c r="A271" s="185"/>
      <c r="B271" s="187"/>
      <c r="C271" s="196"/>
      <c r="D271" s="43"/>
      <c r="E271" s="185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</row>
    <row r="272" spans="1:256" s="201" customFormat="1" x14ac:dyDescent="0.2">
      <c r="A272" s="185"/>
      <c r="B272" s="187"/>
      <c r="C272" s="196"/>
      <c r="D272" s="43"/>
      <c r="E272" s="185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</row>
    <row r="273" spans="1:256" s="201" customFormat="1" x14ac:dyDescent="0.2">
      <c r="A273" s="185"/>
      <c r="B273" s="187"/>
      <c r="C273" s="196"/>
      <c r="D273" s="43"/>
      <c r="E273" s="185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</row>
    <row r="274" spans="1:256" s="201" customFormat="1" x14ac:dyDescent="0.2">
      <c r="A274" s="185"/>
      <c r="B274" s="187"/>
      <c r="C274" s="196"/>
      <c r="D274" s="43"/>
      <c r="E274" s="185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</row>
    <row r="275" spans="1:256" s="201" customFormat="1" x14ac:dyDescent="0.2">
      <c r="A275" s="185"/>
      <c r="B275" s="187"/>
      <c r="C275" s="196"/>
      <c r="D275" s="43"/>
      <c r="E275" s="185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</row>
    <row r="276" spans="1:256" s="201" customFormat="1" x14ac:dyDescent="0.2">
      <c r="A276" s="185"/>
      <c r="B276" s="187"/>
      <c r="C276" s="196"/>
      <c r="D276" s="43"/>
      <c r="E276" s="185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</row>
    <row r="277" spans="1:256" s="201" customFormat="1" x14ac:dyDescent="0.2">
      <c r="A277" s="185"/>
      <c r="B277" s="187"/>
      <c r="C277" s="196"/>
      <c r="D277" s="43"/>
      <c r="E277" s="185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</row>
    <row r="278" spans="1:256" s="201" customFormat="1" x14ac:dyDescent="0.2">
      <c r="A278" s="185"/>
      <c r="B278" s="187"/>
      <c r="C278" s="196"/>
      <c r="D278" s="43"/>
      <c r="E278" s="185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</row>
    <row r="279" spans="1:256" s="201" customFormat="1" x14ac:dyDescent="0.2">
      <c r="A279" s="185"/>
      <c r="B279" s="187"/>
      <c r="C279" s="196"/>
      <c r="D279" s="43"/>
      <c r="E279" s="185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</row>
    <row r="280" spans="1:256" s="201" customFormat="1" x14ac:dyDescent="0.2">
      <c r="A280" s="185"/>
      <c r="B280" s="187"/>
      <c r="C280" s="196"/>
      <c r="D280" s="43"/>
      <c r="E280" s="185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</row>
    <row r="281" spans="1:256" s="201" customFormat="1" x14ac:dyDescent="0.2">
      <c r="A281" s="185"/>
      <c r="B281" s="187"/>
      <c r="C281" s="196"/>
      <c r="D281" s="43"/>
      <c r="E281" s="185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</row>
    <row r="282" spans="1:256" s="201" customFormat="1" x14ac:dyDescent="0.2">
      <c r="A282" s="185"/>
      <c r="B282" s="187"/>
      <c r="C282" s="196"/>
      <c r="D282" s="43"/>
      <c r="E282" s="185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</row>
    <row r="283" spans="1:256" s="201" customFormat="1" x14ac:dyDescent="0.2">
      <c r="A283" s="185"/>
      <c r="B283" s="187"/>
      <c r="C283" s="196"/>
      <c r="D283" s="43"/>
      <c r="E283" s="185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</row>
    <row r="284" spans="1:256" s="201" customFormat="1" x14ac:dyDescent="0.2">
      <c r="A284" s="185"/>
      <c r="B284" s="187"/>
      <c r="C284" s="196"/>
      <c r="D284" s="43"/>
      <c r="E284" s="185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</row>
    <row r="285" spans="1:256" s="201" customFormat="1" x14ac:dyDescent="0.2">
      <c r="A285" s="185"/>
      <c r="B285" s="187"/>
      <c r="C285" s="196"/>
      <c r="D285" s="43"/>
      <c r="E285" s="185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</row>
    <row r="286" spans="1:256" s="201" customFormat="1" x14ac:dyDescent="0.2">
      <c r="A286" s="185"/>
      <c r="B286" s="187"/>
      <c r="C286" s="196"/>
      <c r="D286" s="43"/>
      <c r="E286" s="185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</row>
    <row r="287" spans="1:256" s="201" customFormat="1" x14ac:dyDescent="0.2">
      <c r="A287" s="185"/>
      <c r="B287" s="187"/>
      <c r="C287" s="196"/>
      <c r="D287" s="43"/>
      <c r="E287" s="185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</row>
    <row r="288" spans="1:256" s="201" customFormat="1" x14ac:dyDescent="0.2">
      <c r="A288" s="185"/>
      <c r="B288" s="187"/>
      <c r="C288" s="196"/>
      <c r="D288" s="43"/>
      <c r="E288" s="185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</row>
    <row r="289" spans="1:256" s="201" customFormat="1" x14ac:dyDescent="0.2">
      <c r="A289" s="185"/>
      <c r="B289" s="187"/>
      <c r="C289" s="196"/>
      <c r="D289" s="43"/>
      <c r="E289" s="185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</row>
    <row r="290" spans="1:256" s="201" customFormat="1" x14ac:dyDescent="0.2">
      <c r="A290" s="185"/>
      <c r="B290" s="187"/>
      <c r="C290" s="196"/>
      <c r="D290" s="43"/>
      <c r="E290" s="185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</row>
    <row r="291" spans="1:256" s="201" customFormat="1" x14ac:dyDescent="0.2">
      <c r="A291" s="185"/>
      <c r="B291" s="187"/>
      <c r="C291" s="196"/>
      <c r="D291" s="43"/>
      <c r="E291" s="185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</row>
    <row r="292" spans="1:256" s="201" customFormat="1" x14ac:dyDescent="0.2">
      <c r="A292" s="185"/>
      <c r="B292" s="187"/>
      <c r="C292" s="196"/>
      <c r="D292" s="43"/>
      <c r="E292" s="185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</row>
    <row r="293" spans="1:256" s="201" customFormat="1" x14ac:dyDescent="0.2">
      <c r="A293" s="185"/>
      <c r="B293" s="187"/>
      <c r="C293" s="196"/>
      <c r="D293" s="43"/>
      <c r="E293" s="185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</row>
    <row r="294" spans="1:256" s="201" customFormat="1" x14ac:dyDescent="0.2">
      <c r="A294" s="185"/>
      <c r="B294" s="187"/>
      <c r="C294" s="196"/>
      <c r="D294" s="43"/>
      <c r="E294" s="185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</row>
    <row r="295" spans="1:256" s="201" customFormat="1" x14ac:dyDescent="0.2">
      <c r="A295" s="185"/>
      <c r="B295" s="187"/>
      <c r="C295" s="196"/>
      <c r="D295" s="43"/>
      <c r="E295" s="185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</row>
    <row r="296" spans="1:256" s="201" customFormat="1" x14ac:dyDescent="0.2">
      <c r="A296" s="185"/>
      <c r="B296" s="187"/>
      <c r="C296" s="196"/>
      <c r="D296" s="43"/>
      <c r="E296" s="185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</row>
    <row r="297" spans="1:256" s="201" customFormat="1" x14ac:dyDescent="0.2">
      <c r="A297" s="185"/>
      <c r="B297" s="187"/>
      <c r="C297" s="196"/>
      <c r="D297" s="43"/>
      <c r="E297" s="185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</row>
    <row r="298" spans="1:256" s="201" customFormat="1" x14ac:dyDescent="0.2">
      <c r="A298" s="185"/>
      <c r="B298" s="187"/>
      <c r="C298" s="196"/>
      <c r="D298" s="43"/>
      <c r="E298" s="185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</row>
    <row r="299" spans="1:256" s="201" customFormat="1" x14ac:dyDescent="0.2">
      <c r="A299" s="185"/>
      <c r="B299" s="187"/>
      <c r="C299" s="196"/>
      <c r="D299" s="43"/>
      <c r="E299" s="185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</row>
    <row r="300" spans="1:256" s="201" customFormat="1" x14ac:dyDescent="0.2">
      <c r="A300" s="185"/>
      <c r="B300" s="187"/>
      <c r="C300" s="196"/>
      <c r="D300" s="43"/>
      <c r="E300" s="185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</row>
    <row r="301" spans="1:256" s="201" customFormat="1" x14ac:dyDescent="0.2">
      <c r="A301" s="185"/>
      <c r="B301" s="187"/>
      <c r="C301" s="196"/>
      <c r="D301" s="43"/>
      <c r="E301" s="185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</row>
    <row r="302" spans="1:256" s="201" customFormat="1" x14ac:dyDescent="0.2">
      <c r="A302" s="185"/>
      <c r="B302" s="187"/>
      <c r="C302" s="196"/>
      <c r="D302" s="43"/>
      <c r="E302" s="185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</row>
    <row r="303" spans="1:256" s="201" customFormat="1" x14ac:dyDescent="0.2">
      <c r="A303" s="185"/>
      <c r="B303" s="187"/>
      <c r="C303" s="196"/>
      <c r="D303" s="43"/>
      <c r="E303" s="185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</row>
    <row r="304" spans="1:256" s="201" customFormat="1" x14ac:dyDescent="0.2">
      <c r="A304" s="185"/>
      <c r="B304" s="187"/>
      <c r="C304" s="196"/>
      <c r="D304" s="43"/>
      <c r="E304" s="185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</row>
    <row r="305" spans="1:256" s="201" customFormat="1" x14ac:dyDescent="0.2">
      <c r="A305" s="185"/>
      <c r="B305" s="187"/>
      <c r="C305" s="196"/>
      <c r="D305" s="43"/>
      <c r="E305" s="185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</row>
    <row r="306" spans="1:256" s="201" customFormat="1" x14ac:dyDescent="0.2">
      <c r="A306" s="185"/>
      <c r="B306" s="187"/>
      <c r="C306" s="196"/>
      <c r="D306" s="43"/>
      <c r="E306" s="185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</row>
    <row r="307" spans="1:256" s="201" customFormat="1" x14ac:dyDescent="0.2">
      <c r="A307" s="185"/>
      <c r="B307" s="187"/>
      <c r="C307" s="196"/>
      <c r="D307" s="43"/>
      <c r="E307" s="185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</row>
    <row r="308" spans="1:256" s="201" customFormat="1" x14ac:dyDescent="0.2">
      <c r="A308" s="185"/>
      <c r="B308" s="187"/>
      <c r="C308" s="196"/>
      <c r="D308" s="43"/>
      <c r="E308" s="185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</row>
    <row r="309" spans="1:256" s="201" customFormat="1" x14ac:dyDescent="0.2">
      <c r="A309" s="185"/>
      <c r="B309" s="187"/>
      <c r="C309" s="196"/>
      <c r="D309" s="43"/>
      <c r="E309" s="185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</row>
    <row r="310" spans="1:256" s="201" customFormat="1" x14ac:dyDescent="0.2">
      <c r="A310" s="185"/>
      <c r="B310" s="187"/>
      <c r="C310" s="196"/>
      <c r="D310" s="43"/>
      <c r="E310" s="185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</row>
    <row r="311" spans="1:256" s="201" customFormat="1" x14ac:dyDescent="0.2">
      <c r="A311" s="185"/>
      <c r="B311" s="187"/>
      <c r="C311" s="196"/>
      <c r="D311" s="43"/>
      <c r="E311" s="185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</row>
    <row r="312" spans="1:256" s="201" customFormat="1" x14ac:dyDescent="0.2">
      <c r="A312" s="185"/>
      <c r="B312" s="187"/>
      <c r="C312" s="196"/>
      <c r="D312" s="43"/>
      <c r="E312" s="185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</row>
    <row r="313" spans="1:256" s="201" customFormat="1" x14ac:dyDescent="0.2">
      <c r="A313" s="185"/>
      <c r="B313" s="187"/>
      <c r="C313" s="196"/>
      <c r="D313" s="43"/>
      <c r="E313" s="185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</row>
    <row r="314" spans="1:256" s="201" customFormat="1" x14ac:dyDescent="0.2">
      <c r="A314" s="185"/>
      <c r="B314" s="187"/>
      <c r="C314" s="196"/>
      <c r="D314" s="43"/>
      <c r="E314" s="185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</row>
    <row r="315" spans="1:256" s="201" customFormat="1" x14ac:dyDescent="0.2">
      <c r="A315" s="185"/>
      <c r="B315" s="187"/>
      <c r="C315" s="196"/>
      <c r="D315" s="43"/>
      <c r="E315" s="185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</row>
    <row r="316" spans="1:256" s="201" customFormat="1" x14ac:dyDescent="0.2">
      <c r="A316" s="185"/>
      <c r="B316" s="187"/>
      <c r="C316" s="196"/>
      <c r="D316" s="43"/>
      <c r="E316" s="185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</row>
    <row r="317" spans="1:256" s="201" customFormat="1" x14ac:dyDescent="0.2">
      <c r="A317" s="185"/>
      <c r="B317" s="187"/>
      <c r="C317" s="196"/>
      <c r="D317" s="43"/>
      <c r="E317" s="185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</row>
    <row r="318" spans="1:256" s="201" customFormat="1" x14ac:dyDescent="0.2">
      <c r="A318" s="185"/>
      <c r="B318" s="187"/>
      <c r="C318" s="196"/>
      <c r="D318" s="43"/>
      <c r="E318" s="185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</row>
    <row r="319" spans="1:256" s="201" customFormat="1" x14ac:dyDescent="0.2">
      <c r="A319" s="185"/>
      <c r="B319" s="187"/>
      <c r="C319" s="196"/>
      <c r="D319" s="43"/>
      <c r="E319" s="185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</row>
    <row r="320" spans="1:256" s="201" customFormat="1" x14ac:dyDescent="0.2">
      <c r="A320" s="185"/>
      <c r="B320" s="187"/>
      <c r="C320" s="196"/>
      <c r="D320" s="43"/>
      <c r="E320" s="185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</row>
    <row r="321" spans="1:256" s="201" customFormat="1" x14ac:dyDescent="0.2">
      <c r="A321" s="185"/>
      <c r="B321" s="187"/>
      <c r="C321" s="196"/>
      <c r="D321" s="43"/>
      <c r="E321" s="185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</row>
    <row r="322" spans="1:256" s="201" customFormat="1" x14ac:dyDescent="0.2">
      <c r="A322" s="185"/>
      <c r="B322" s="187"/>
      <c r="C322" s="196"/>
      <c r="D322" s="43"/>
      <c r="E322" s="185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</row>
    <row r="323" spans="1:256" s="201" customFormat="1" x14ac:dyDescent="0.2">
      <c r="A323" s="185"/>
      <c r="B323" s="187"/>
      <c r="C323" s="196"/>
      <c r="D323" s="43"/>
      <c r="E323" s="185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</row>
    <row r="324" spans="1:256" s="201" customFormat="1" x14ac:dyDescent="0.2">
      <c r="A324" s="185"/>
      <c r="B324" s="187"/>
      <c r="C324" s="196"/>
      <c r="D324" s="43"/>
      <c r="E324" s="185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</row>
    <row r="325" spans="1:256" s="201" customFormat="1" x14ac:dyDescent="0.2">
      <c r="A325" s="185"/>
      <c r="B325" s="187"/>
      <c r="C325" s="196"/>
      <c r="D325" s="43"/>
      <c r="E325" s="185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</row>
    <row r="326" spans="1:256" s="201" customFormat="1" x14ac:dyDescent="0.2">
      <c r="A326" s="185"/>
      <c r="B326" s="187"/>
      <c r="C326" s="196"/>
      <c r="D326" s="43"/>
      <c r="E326" s="185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</row>
    <row r="327" spans="1:256" s="201" customFormat="1" x14ac:dyDescent="0.2">
      <c r="A327" s="185"/>
      <c r="B327" s="187"/>
      <c r="C327" s="196"/>
      <c r="D327" s="43"/>
      <c r="E327" s="185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</row>
    <row r="328" spans="1:256" s="201" customFormat="1" x14ac:dyDescent="0.2">
      <c r="A328" s="185"/>
      <c r="B328" s="187"/>
      <c r="C328" s="196"/>
      <c r="D328" s="43"/>
      <c r="E328" s="185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</row>
    <row r="329" spans="1:256" s="201" customFormat="1" x14ac:dyDescent="0.2">
      <c r="A329" s="185"/>
      <c r="B329" s="187"/>
      <c r="C329" s="196"/>
      <c r="D329" s="43"/>
      <c r="E329" s="185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</row>
    <row r="330" spans="1:256" s="201" customFormat="1" x14ac:dyDescent="0.2">
      <c r="A330" s="185"/>
      <c r="B330" s="187"/>
      <c r="C330" s="196"/>
      <c r="D330" s="43"/>
      <c r="E330" s="185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</row>
    <row r="331" spans="1:256" s="201" customFormat="1" x14ac:dyDescent="0.2">
      <c r="A331" s="185"/>
      <c r="B331" s="187"/>
      <c r="C331" s="196"/>
      <c r="D331" s="43"/>
      <c r="E331" s="185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</row>
    <row r="332" spans="1:256" s="201" customFormat="1" x14ac:dyDescent="0.2">
      <c r="A332" s="185"/>
      <c r="B332" s="187"/>
      <c r="C332" s="196"/>
      <c r="D332" s="43"/>
      <c r="E332" s="185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</row>
    <row r="333" spans="1:256" s="201" customFormat="1" x14ac:dyDescent="0.2">
      <c r="A333" s="185"/>
      <c r="B333" s="187"/>
      <c r="C333" s="196"/>
      <c r="D333" s="43"/>
      <c r="E333" s="185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</row>
    <row r="334" spans="1:256" s="201" customFormat="1" x14ac:dyDescent="0.2">
      <c r="A334" s="185"/>
      <c r="B334" s="187"/>
      <c r="C334" s="196"/>
      <c r="D334" s="43"/>
      <c r="E334" s="185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</row>
    <row r="335" spans="1:256" s="201" customFormat="1" x14ac:dyDescent="0.2">
      <c r="A335" s="185"/>
      <c r="B335" s="187"/>
      <c r="C335" s="196"/>
      <c r="D335" s="43"/>
      <c r="E335" s="185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</row>
    <row r="336" spans="1:256" s="201" customFormat="1" x14ac:dyDescent="0.2">
      <c r="A336" s="185"/>
      <c r="B336" s="187"/>
      <c r="C336" s="196"/>
      <c r="D336" s="43"/>
      <c r="E336" s="185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</row>
    <row r="337" spans="1:256" s="201" customFormat="1" x14ac:dyDescent="0.2">
      <c r="A337" s="185"/>
      <c r="B337" s="187"/>
      <c r="C337" s="196"/>
      <c r="D337" s="43"/>
      <c r="E337" s="185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</row>
    <row r="338" spans="1:256" s="201" customFormat="1" x14ac:dyDescent="0.2">
      <c r="A338" s="185"/>
      <c r="B338" s="187"/>
      <c r="C338" s="196"/>
      <c r="D338" s="43"/>
      <c r="E338" s="185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</row>
    <row r="339" spans="1:256" s="201" customFormat="1" x14ac:dyDescent="0.2">
      <c r="A339" s="185"/>
      <c r="B339" s="187"/>
      <c r="C339" s="196"/>
      <c r="D339" s="43"/>
      <c r="E339" s="185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</row>
    <row r="340" spans="1:256" s="201" customFormat="1" x14ac:dyDescent="0.2">
      <c r="A340" s="185"/>
      <c r="B340" s="187"/>
      <c r="C340" s="196"/>
      <c r="D340" s="43"/>
      <c r="E340" s="185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</row>
    <row r="341" spans="1:256" s="201" customFormat="1" x14ac:dyDescent="0.2">
      <c r="A341" s="185"/>
      <c r="B341" s="187"/>
      <c r="C341" s="196"/>
      <c r="D341" s="43"/>
      <c r="E341" s="185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</row>
    <row r="342" spans="1:256" s="201" customFormat="1" x14ac:dyDescent="0.2">
      <c r="A342" s="185"/>
      <c r="B342" s="187"/>
      <c r="C342" s="196"/>
      <c r="D342" s="43"/>
      <c r="E342" s="185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</row>
    <row r="343" spans="1:256" s="201" customFormat="1" x14ac:dyDescent="0.2">
      <c r="A343" s="185"/>
      <c r="B343" s="187"/>
      <c r="C343" s="196"/>
      <c r="D343" s="43"/>
      <c r="E343" s="185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</row>
    <row r="344" spans="1:256" s="201" customFormat="1" x14ac:dyDescent="0.2">
      <c r="A344" s="185"/>
      <c r="B344" s="187"/>
      <c r="C344" s="196"/>
      <c r="D344" s="43"/>
      <c r="E344" s="185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</row>
    <row r="345" spans="1:256" s="201" customFormat="1" x14ac:dyDescent="0.2">
      <c r="A345" s="185"/>
      <c r="B345" s="187"/>
      <c r="C345" s="196"/>
      <c r="D345" s="43"/>
      <c r="E345" s="185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</row>
    <row r="346" spans="1:256" s="201" customFormat="1" x14ac:dyDescent="0.2">
      <c r="A346" s="185"/>
      <c r="B346" s="187"/>
      <c r="C346" s="196"/>
      <c r="D346" s="43"/>
      <c r="E346" s="185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</row>
    <row r="347" spans="1:256" s="201" customFormat="1" x14ac:dyDescent="0.2">
      <c r="A347" s="185"/>
      <c r="B347" s="187"/>
      <c r="C347" s="196"/>
      <c r="D347" s="43"/>
      <c r="E347" s="185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</row>
    <row r="348" spans="1:256" s="201" customFormat="1" x14ac:dyDescent="0.2">
      <c r="A348" s="185"/>
      <c r="B348" s="187"/>
      <c r="C348" s="196"/>
      <c r="D348" s="43"/>
      <c r="E348" s="185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</row>
    <row r="349" spans="1:256" s="201" customFormat="1" x14ac:dyDescent="0.2">
      <c r="A349" s="185"/>
      <c r="B349" s="187"/>
      <c r="C349" s="196"/>
      <c r="D349" s="43"/>
      <c r="E349" s="185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</row>
    <row r="350" spans="1:256" s="201" customFormat="1" x14ac:dyDescent="0.2">
      <c r="A350" s="185"/>
      <c r="B350" s="187"/>
      <c r="C350" s="196"/>
      <c r="D350" s="43"/>
      <c r="E350" s="185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</row>
    <row r="351" spans="1:256" s="201" customFormat="1" x14ac:dyDescent="0.2">
      <c r="A351" s="185"/>
      <c r="B351" s="187"/>
      <c r="C351" s="196"/>
      <c r="D351" s="43"/>
      <c r="E351" s="185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</row>
    <row r="352" spans="1:256" s="201" customFormat="1" x14ac:dyDescent="0.2">
      <c r="A352" s="185"/>
      <c r="B352" s="187"/>
      <c r="C352" s="196"/>
      <c r="D352" s="43"/>
      <c r="E352" s="185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</row>
    <row r="353" spans="1:256" s="201" customFormat="1" x14ac:dyDescent="0.2">
      <c r="A353" s="185"/>
      <c r="B353" s="187"/>
      <c r="C353" s="196"/>
      <c r="D353" s="43"/>
      <c r="E353" s="185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</row>
    <row r="354" spans="1:256" s="201" customFormat="1" x14ac:dyDescent="0.2">
      <c r="A354" s="185"/>
      <c r="B354" s="187"/>
      <c r="C354" s="196"/>
      <c r="D354" s="43"/>
      <c r="E354" s="185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</row>
    <row r="355" spans="1:256" s="201" customFormat="1" x14ac:dyDescent="0.2">
      <c r="A355" s="185"/>
      <c r="B355" s="187"/>
      <c r="C355" s="196"/>
      <c r="D355" s="43"/>
      <c r="E355" s="185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</row>
    <row r="356" spans="1:256" s="201" customFormat="1" x14ac:dyDescent="0.2">
      <c r="A356" s="185"/>
      <c r="B356" s="187"/>
      <c r="C356" s="196"/>
      <c r="D356" s="43"/>
      <c r="E356" s="185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</row>
    <row r="357" spans="1:256" s="201" customFormat="1" x14ac:dyDescent="0.2">
      <c r="A357" s="185"/>
      <c r="B357" s="187"/>
      <c r="C357" s="196"/>
      <c r="D357" s="43"/>
      <c r="E357" s="185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</row>
    <row r="358" spans="1:256" s="201" customFormat="1" x14ac:dyDescent="0.2">
      <c r="A358" s="185"/>
      <c r="B358" s="187"/>
      <c r="C358" s="196"/>
      <c r="D358" s="43"/>
      <c r="E358" s="185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</row>
    <row r="359" spans="1:256" s="201" customFormat="1" x14ac:dyDescent="0.2">
      <c r="A359" s="185"/>
      <c r="B359" s="187"/>
      <c r="C359" s="196"/>
      <c r="D359" s="43"/>
      <c r="E359" s="185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</row>
    <row r="360" spans="1:256" s="201" customFormat="1" x14ac:dyDescent="0.2">
      <c r="A360" s="185"/>
      <c r="B360" s="187"/>
      <c r="C360" s="196"/>
      <c r="D360" s="43"/>
      <c r="E360" s="185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</row>
    <row r="361" spans="1:256" s="201" customFormat="1" x14ac:dyDescent="0.2">
      <c r="A361" s="185"/>
      <c r="B361" s="187"/>
      <c r="C361" s="196"/>
      <c r="D361" s="43"/>
      <c r="E361" s="185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</row>
    <row r="362" spans="1:256" s="201" customFormat="1" x14ac:dyDescent="0.2">
      <c r="A362" s="185"/>
      <c r="B362" s="187"/>
      <c r="C362" s="196"/>
      <c r="D362" s="43"/>
      <c r="E362" s="185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</row>
    <row r="363" spans="1:256" s="201" customFormat="1" x14ac:dyDescent="0.2">
      <c r="A363" s="185"/>
      <c r="B363" s="187"/>
      <c r="C363" s="196"/>
      <c r="D363" s="43"/>
      <c r="E363" s="185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</row>
    <row r="364" spans="1:256" s="201" customFormat="1" x14ac:dyDescent="0.2">
      <c r="A364" s="185"/>
      <c r="B364" s="187"/>
      <c r="C364" s="196"/>
      <c r="D364" s="43"/>
      <c r="E364" s="185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</row>
    <row r="365" spans="1:256" s="201" customFormat="1" x14ac:dyDescent="0.2">
      <c r="A365" s="185"/>
      <c r="B365" s="187"/>
      <c r="C365" s="196"/>
      <c r="D365" s="43"/>
      <c r="E365" s="185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</row>
    <row r="366" spans="1:256" s="201" customFormat="1" x14ac:dyDescent="0.2">
      <c r="A366" s="185"/>
      <c r="B366" s="187"/>
      <c r="C366" s="196"/>
      <c r="D366" s="43"/>
      <c r="E366" s="185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</row>
    <row r="367" spans="1:256" s="201" customFormat="1" x14ac:dyDescent="0.2">
      <c r="A367" s="185"/>
      <c r="B367" s="187"/>
      <c r="C367" s="196"/>
      <c r="D367" s="43"/>
      <c r="E367" s="185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</row>
    <row r="368" spans="1:256" s="201" customFormat="1" x14ac:dyDescent="0.2">
      <c r="A368" s="185"/>
      <c r="B368" s="187"/>
      <c r="C368" s="196"/>
      <c r="D368" s="43"/>
      <c r="E368" s="185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</row>
    <row r="369" spans="1:256" s="201" customFormat="1" x14ac:dyDescent="0.2">
      <c r="A369" s="185"/>
      <c r="B369" s="187"/>
      <c r="C369" s="196"/>
      <c r="D369" s="43"/>
      <c r="E369" s="185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</row>
    <row r="370" spans="1:256" s="201" customFormat="1" x14ac:dyDescent="0.2">
      <c r="A370" s="185"/>
      <c r="B370" s="187"/>
      <c r="C370" s="196"/>
      <c r="D370" s="43"/>
      <c r="E370" s="185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</row>
    <row r="371" spans="1:256" s="201" customFormat="1" x14ac:dyDescent="0.2">
      <c r="A371" s="185"/>
      <c r="B371" s="187"/>
      <c r="C371" s="196"/>
      <c r="D371" s="43"/>
      <c r="E371" s="185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</row>
    <row r="372" spans="1:256" s="201" customFormat="1" x14ac:dyDescent="0.2">
      <c r="A372" s="185"/>
      <c r="B372" s="187"/>
      <c r="C372" s="196"/>
      <c r="D372" s="43"/>
      <c r="E372" s="185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</row>
    <row r="373" spans="1:256" s="201" customFormat="1" x14ac:dyDescent="0.2">
      <c r="A373" s="185"/>
      <c r="B373" s="187"/>
      <c r="C373" s="196"/>
      <c r="D373" s="43"/>
      <c r="E373" s="185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</row>
    <row r="374" spans="1:256" s="201" customFormat="1" x14ac:dyDescent="0.2">
      <c r="A374" s="185"/>
      <c r="B374" s="187"/>
      <c r="C374" s="196"/>
      <c r="D374" s="43"/>
      <c r="E374" s="185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</row>
    <row r="375" spans="1:256" s="201" customFormat="1" x14ac:dyDescent="0.2">
      <c r="A375" s="185"/>
      <c r="B375" s="187"/>
      <c r="C375" s="196"/>
      <c r="D375" s="43"/>
      <c r="E375" s="185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</row>
    <row r="376" spans="1:256" s="201" customFormat="1" x14ac:dyDescent="0.2">
      <c r="A376" s="185"/>
      <c r="B376" s="187"/>
      <c r="C376" s="196"/>
      <c r="D376" s="43"/>
      <c r="E376" s="185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</row>
    <row r="377" spans="1:256" s="201" customFormat="1" x14ac:dyDescent="0.2">
      <c r="A377" s="185"/>
      <c r="B377" s="187"/>
      <c r="C377" s="196"/>
      <c r="D377" s="43"/>
      <c r="E377" s="185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</row>
    <row r="378" spans="1:256" s="201" customFormat="1" x14ac:dyDescent="0.2">
      <c r="A378" s="185"/>
      <c r="B378" s="187"/>
      <c r="C378" s="196"/>
      <c r="D378" s="43"/>
      <c r="E378" s="185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</row>
    <row r="379" spans="1:256" s="201" customFormat="1" x14ac:dyDescent="0.2">
      <c r="A379" s="185"/>
      <c r="B379" s="187"/>
      <c r="C379" s="196"/>
      <c r="D379" s="43"/>
      <c r="E379" s="185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</row>
    <row r="380" spans="1:256" s="201" customFormat="1" x14ac:dyDescent="0.2">
      <c r="A380" s="185"/>
      <c r="B380" s="187"/>
      <c r="C380" s="196"/>
      <c r="D380" s="43"/>
      <c r="E380" s="185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</row>
    <row r="381" spans="1:256" s="201" customFormat="1" x14ac:dyDescent="0.2">
      <c r="A381" s="185"/>
      <c r="B381" s="187"/>
      <c r="C381" s="196"/>
      <c r="D381" s="43"/>
      <c r="E381" s="185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</row>
    <row r="382" spans="1:256" s="201" customFormat="1" x14ac:dyDescent="0.2">
      <c r="A382" s="185"/>
      <c r="B382" s="187"/>
      <c r="C382" s="196"/>
      <c r="D382" s="43"/>
      <c r="E382" s="185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</row>
    <row r="383" spans="1:256" s="201" customFormat="1" x14ac:dyDescent="0.2">
      <c r="A383" s="185"/>
      <c r="B383" s="187"/>
      <c r="C383" s="196"/>
      <c r="D383" s="43"/>
      <c r="E383" s="185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</row>
    <row r="384" spans="1:256" s="201" customFormat="1" x14ac:dyDescent="0.2">
      <c r="A384" s="185"/>
      <c r="B384" s="187"/>
      <c r="C384" s="196"/>
      <c r="D384" s="43"/>
      <c r="E384" s="185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</row>
    <row r="385" spans="1:256" s="201" customFormat="1" x14ac:dyDescent="0.2">
      <c r="A385" s="185"/>
      <c r="B385" s="187"/>
      <c r="C385" s="196"/>
      <c r="D385" s="43"/>
      <c r="E385" s="185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</row>
    <row r="386" spans="1:256" s="201" customFormat="1" x14ac:dyDescent="0.2">
      <c r="A386" s="185"/>
      <c r="B386" s="187"/>
      <c r="C386" s="196"/>
      <c r="D386" s="43"/>
      <c r="E386" s="185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</row>
    <row r="387" spans="1:256" s="201" customFormat="1" x14ac:dyDescent="0.2">
      <c r="A387" s="185"/>
      <c r="B387" s="187"/>
      <c r="C387" s="196"/>
      <c r="D387" s="43"/>
      <c r="E387" s="185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</row>
    <row r="388" spans="1:256" s="201" customFormat="1" x14ac:dyDescent="0.2">
      <c r="A388" s="185"/>
      <c r="B388" s="187"/>
      <c r="C388" s="196"/>
      <c r="D388" s="43"/>
      <c r="E388" s="185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</row>
    <row r="389" spans="1:256" s="201" customFormat="1" x14ac:dyDescent="0.2">
      <c r="A389" s="185"/>
      <c r="B389" s="187"/>
      <c r="C389" s="196"/>
      <c r="D389" s="43"/>
      <c r="E389" s="185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</row>
    <row r="390" spans="1:256" s="201" customFormat="1" x14ac:dyDescent="0.2">
      <c r="A390" s="185"/>
      <c r="B390" s="187"/>
      <c r="C390" s="196"/>
      <c r="D390" s="43"/>
      <c r="E390" s="185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</row>
    <row r="391" spans="1:256" s="201" customFormat="1" x14ac:dyDescent="0.2">
      <c r="A391" s="185"/>
      <c r="B391" s="187"/>
      <c r="C391" s="196"/>
      <c r="D391" s="43"/>
      <c r="E391" s="185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</row>
    <row r="392" spans="1:256" s="201" customFormat="1" x14ac:dyDescent="0.2">
      <c r="A392" s="185"/>
      <c r="B392" s="187"/>
      <c r="C392" s="196"/>
      <c r="D392" s="43"/>
      <c r="E392" s="185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</row>
    <row r="393" spans="1:256" s="201" customFormat="1" x14ac:dyDescent="0.2">
      <c r="A393" s="185"/>
      <c r="B393" s="187"/>
      <c r="C393" s="196"/>
      <c r="D393" s="43"/>
      <c r="E393" s="185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</row>
    <row r="394" spans="1:256" s="201" customFormat="1" x14ac:dyDescent="0.2">
      <c r="A394" s="185"/>
      <c r="B394" s="187"/>
      <c r="C394" s="196"/>
      <c r="D394" s="43"/>
      <c r="E394" s="185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</row>
    <row r="395" spans="1:256" s="201" customFormat="1" x14ac:dyDescent="0.2">
      <c r="A395" s="185"/>
      <c r="B395" s="187"/>
      <c r="C395" s="196"/>
      <c r="D395" s="43"/>
      <c r="E395" s="185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</row>
    <row r="396" spans="1:256" s="201" customFormat="1" x14ac:dyDescent="0.2">
      <c r="A396" s="185"/>
      <c r="B396" s="187"/>
      <c r="C396" s="196"/>
      <c r="D396" s="43"/>
      <c r="E396" s="185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</row>
    <row r="397" spans="1:256" s="201" customFormat="1" x14ac:dyDescent="0.2">
      <c r="A397" s="185"/>
      <c r="B397" s="187"/>
      <c r="C397" s="196"/>
      <c r="D397" s="43"/>
      <c r="E397" s="185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</row>
    <row r="398" spans="1:256" s="201" customFormat="1" x14ac:dyDescent="0.2">
      <c r="A398" s="185"/>
      <c r="B398" s="187"/>
      <c r="C398" s="196"/>
      <c r="D398" s="43"/>
      <c r="E398" s="185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</row>
    <row r="399" spans="1:256" s="201" customFormat="1" x14ac:dyDescent="0.2">
      <c r="A399" s="185"/>
      <c r="B399" s="187"/>
      <c r="C399" s="196"/>
      <c r="D399" s="43"/>
      <c r="E399" s="185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</row>
    <row r="400" spans="1:256" s="201" customFormat="1" x14ac:dyDescent="0.2">
      <c r="A400" s="185"/>
      <c r="B400" s="187"/>
      <c r="C400" s="196"/>
      <c r="D400" s="43"/>
      <c r="E400" s="185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</row>
    <row r="401" spans="1:256" s="201" customFormat="1" x14ac:dyDescent="0.2">
      <c r="A401" s="185"/>
      <c r="B401" s="187"/>
      <c r="C401" s="196"/>
      <c r="D401" s="43"/>
      <c r="E401" s="185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  <c r="DI401" s="43"/>
      <c r="DJ401" s="43"/>
      <c r="DK401" s="43"/>
      <c r="DL401" s="43"/>
      <c r="DM401" s="43"/>
      <c r="DN401" s="43"/>
      <c r="DO401" s="43"/>
      <c r="DP401" s="43"/>
      <c r="DQ401" s="43"/>
      <c r="DR401" s="43"/>
      <c r="DS401" s="43"/>
      <c r="DT401" s="43"/>
      <c r="DU401" s="43"/>
      <c r="DV401" s="43"/>
      <c r="DW401" s="43"/>
      <c r="DX401" s="43"/>
      <c r="DY401" s="43"/>
      <c r="DZ401" s="43"/>
      <c r="EA401" s="43"/>
      <c r="EB401" s="43"/>
      <c r="EC401" s="43"/>
      <c r="ED401" s="43"/>
      <c r="EE401" s="43"/>
      <c r="EF401" s="43"/>
      <c r="EG401" s="43"/>
      <c r="EH401" s="43"/>
      <c r="EI401" s="43"/>
      <c r="EJ401" s="43"/>
      <c r="EK401" s="43"/>
      <c r="EL401" s="43"/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/>
      <c r="EX401" s="43"/>
      <c r="EY401" s="43"/>
      <c r="EZ401" s="43"/>
      <c r="FA401" s="43"/>
      <c r="FB401" s="43"/>
      <c r="FC401" s="43"/>
      <c r="FD401" s="43"/>
      <c r="FE401" s="43"/>
      <c r="FF401" s="43"/>
      <c r="FG401" s="43"/>
      <c r="FH401" s="43"/>
      <c r="FI401" s="43"/>
      <c r="FJ401" s="43"/>
      <c r="FK401" s="43"/>
      <c r="FL401" s="43"/>
      <c r="FM401" s="43"/>
      <c r="FN401" s="43"/>
      <c r="FO401" s="43"/>
      <c r="FP401" s="43"/>
      <c r="FQ401" s="43"/>
      <c r="FR401" s="43"/>
      <c r="FS401" s="43"/>
      <c r="FT401" s="43"/>
      <c r="FU401" s="43"/>
      <c r="FV401" s="43"/>
      <c r="FW401" s="43"/>
      <c r="FX401" s="43"/>
      <c r="FY401" s="43"/>
      <c r="FZ401" s="43"/>
      <c r="GA401" s="43"/>
      <c r="GB401" s="43"/>
      <c r="GC401" s="43"/>
      <c r="GD401" s="43"/>
      <c r="GE401" s="43"/>
      <c r="GF401" s="43"/>
      <c r="GG401" s="43"/>
      <c r="GH401" s="43"/>
      <c r="GI401" s="43"/>
      <c r="GJ401" s="43"/>
      <c r="GK401" s="43"/>
      <c r="GL401" s="43"/>
      <c r="GM401" s="43"/>
      <c r="GN401" s="43"/>
      <c r="GO401" s="43"/>
      <c r="GP401" s="43"/>
      <c r="GQ401" s="43"/>
      <c r="GR401" s="43"/>
      <c r="GS401" s="43"/>
      <c r="GT401" s="43"/>
      <c r="GU401" s="43"/>
      <c r="GV401" s="43"/>
      <c r="GW401" s="43"/>
      <c r="GX401" s="43"/>
      <c r="GY401" s="43"/>
      <c r="GZ401" s="43"/>
      <c r="HA401" s="43"/>
      <c r="HB401" s="43"/>
      <c r="HC401" s="43"/>
      <c r="HD401" s="43"/>
      <c r="HE401" s="43"/>
      <c r="HF401" s="43"/>
      <c r="HG401" s="43"/>
      <c r="HH401" s="43"/>
      <c r="HI401" s="43"/>
      <c r="HJ401" s="43"/>
      <c r="HK401" s="43"/>
      <c r="HL401" s="43"/>
      <c r="HM401" s="43"/>
      <c r="HN401" s="43"/>
      <c r="HO401" s="43"/>
      <c r="HP401" s="43"/>
      <c r="HQ401" s="43"/>
      <c r="HR401" s="43"/>
      <c r="HS401" s="43"/>
      <c r="HT401" s="43"/>
      <c r="HU401" s="43"/>
      <c r="HV401" s="43"/>
      <c r="HW401" s="43"/>
      <c r="HX401" s="43"/>
      <c r="HY401" s="43"/>
      <c r="HZ401" s="43"/>
      <c r="IA401" s="43"/>
      <c r="IB401" s="43"/>
      <c r="IC401" s="43"/>
      <c r="ID401" s="43"/>
      <c r="IE401" s="43"/>
      <c r="IF401" s="43"/>
      <c r="IG401" s="43"/>
      <c r="IH401" s="43"/>
      <c r="II401" s="43"/>
      <c r="IJ401" s="43"/>
      <c r="IK401" s="43"/>
      <c r="IL401" s="43"/>
      <c r="IM401" s="43"/>
      <c r="IN401" s="43"/>
      <c r="IO401" s="43"/>
      <c r="IP401" s="43"/>
      <c r="IQ401" s="43"/>
      <c r="IR401" s="43"/>
      <c r="IS401" s="43"/>
      <c r="IT401" s="43"/>
      <c r="IU401" s="43"/>
      <c r="IV401" s="43"/>
    </row>
    <row r="402" spans="1:256" s="201" customFormat="1" x14ac:dyDescent="0.2">
      <c r="A402" s="185"/>
      <c r="B402" s="187"/>
      <c r="C402" s="196"/>
      <c r="D402" s="43"/>
      <c r="E402" s="185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  <c r="DI402" s="43"/>
      <c r="DJ402" s="43"/>
      <c r="DK402" s="43"/>
      <c r="DL402" s="43"/>
      <c r="DM402" s="43"/>
      <c r="DN402" s="43"/>
      <c r="DO402" s="43"/>
      <c r="DP402" s="43"/>
      <c r="DQ402" s="43"/>
      <c r="DR402" s="43"/>
      <c r="DS402" s="43"/>
      <c r="DT402" s="43"/>
      <c r="DU402" s="43"/>
      <c r="DV402" s="43"/>
      <c r="DW402" s="43"/>
      <c r="DX402" s="43"/>
      <c r="DY402" s="43"/>
      <c r="DZ402" s="43"/>
      <c r="EA402" s="43"/>
      <c r="EB402" s="43"/>
      <c r="EC402" s="43"/>
      <c r="ED402" s="43"/>
      <c r="EE402" s="43"/>
      <c r="EF402" s="43"/>
      <c r="EG402" s="43"/>
      <c r="EH402" s="43"/>
      <c r="EI402" s="43"/>
      <c r="EJ402" s="43"/>
      <c r="EK402" s="43"/>
      <c r="EL402" s="43"/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/>
      <c r="EX402" s="43"/>
      <c r="EY402" s="43"/>
      <c r="EZ402" s="43"/>
      <c r="FA402" s="43"/>
      <c r="FB402" s="43"/>
      <c r="FC402" s="43"/>
      <c r="FD402" s="43"/>
      <c r="FE402" s="43"/>
      <c r="FF402" s="43"/>
      <c r="FG402" s="43"/>
      <c r="FH402" s="43"/>
      <c r="FI402" s="43"/>
      <c r="FJ402" s="43"/>
      <c r="FK402" s="43"/>
      <c r="FL402" s="43"/>
      <c r="FM402" s="43"/>
      <c r="FN402" s="43"/>
      <c r="FO402" s="43"/>
      <c r="FP402" s="43"/>
      <c r="FQ402" s="43"/>
      <c r="FR402" s="43"/>
      <c r="FS402" s="43"/>
      <c r="FT402" s="43"/>
      <c r="FU402" s="43"/>
      <c r="FV402" s="43"/>
      <c r="FW402" s="43"/>
      <c r="FX402" s="43"/>
      <c r="FY402" s="43"/>
      <c r="FZ402" s="43"/>
      <c r="GA402" s="43"/>
      <c r="GB402" s="43"/>
      <c r="GC402" s="43"/>
      <c r="GD402" s="43"/>
      <c r="GE402" s="43"/>
      <c r="GF402" s="43"/>
      <c r="GG402" s="43"/>
      <c r="GH402" s="43"/>
      <c r="GI402" s="43"/>
      <c r="GJ402" s="43"/>
      <c r="GK402" s="43"/>
      <c r="GL402" s="43"/>
      <c r="GM402" s="43"/>
      <c r="GN402" s="43"/>
      <c r="GO402" s="43"/>
      <c r="GP402" s="43"/>
      <c r="GQ402" s="43"/>
      <c r="GR402" s="43"/>
      <c r="GS402" s="43"/>
      <c r="GT402" s="43"/>
      <c r="GU402" s="43"/>
      <c r="GV402" s="43"/>
      <c r="GW402" s="43"/>
      <c r="GX402" s="43"/>
      <c r="GY402" s="43"/>
      <c r="GZ402" s="43"/>
      <c r="HA402" s="43"/>
      <c r="HB402" s="43"/>
      <c r="HC402" s="43"/>
      <c r="HD402" s="43"/>
      <c r="HE402" s="43"/>
      <c r="HF402" s="43"/>
      <c r="HG402" s="43"/>
      <c r="HH402" s="43"/>
      <c r="HI402" s="43"/>
      <c r="HJ402" s="43"/>
      <c r="HK402" s="43"/>
      <c r="HL402" s="43"/>
      <c r="HM402" s="43"/>
      <c r="HN402" s="43"/>
      <c r="HO402" s="43"/>
      <c r="HP402" s="43"/>
      <c r="HQ402" s="43"/>
      <c r="HR402" s="43"/>
      <c r="HS402" s="43"/>
      <c r="HT402" s="43"/>
      <c r="HU402" s="43"/>
      <c r="HV402" s="43"/>
      <c r="HW402" s="43"/>
      <c r="HX402" s="43"/>
      <c r="HY402" s="43"/>
      <c r="HZ402" s="43"/>
      <c r="IA402" s="43"/>
      <c r="IB402" s="43"/>
      <c r="IC402" s="43"/>
      <c r="ID402" s="43"/>
      <c r="IE402" s="43"/>
      <c r="IF402" s="43"/>
      <c r="IG402" s="43"/>
      <c r="IH402" s="43"/>
      <c r="II402" s="43"/>
      <c r="IJ402" s="43"/>
      <c r="IK402" s="43"/>
      <c r="IL402" s="43"/>
      <c r="IM402" s="43"/>
      <c r="IN402" s="43"/>
      <c r="IO402" s="43"/>
      <c r="IP402" s="43"/>
      <c r="IQ402" s="43"/>
      <c r="IR402" s="43"/>
      <c r="IS402" s="43"/>
      <c r="IT402" s="43"/>
      <c r="IU402" s="43"/>
      <c r="IV402" s="43"/>
    </row>
    <row r="403" spans="1:256" s="201" customFormat="1" x14ac:dyDescent="0.2">
      <c r="A403" s="185"/>
      <c r="B403" s="187"/>
      <c r="C403" s="196"/>
      <c r="D403" s="43"/>
      <c r="E403" s="185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  <c r="DI403" s="43"/>
      <c r="DJ403" s="43"/>
      <c r="DK403" s="43"/>
      <c r="DL403" s="43"/>
      <c r="DM403" s="43"/>
      <c r="DN403" s="43"/>
      <c r="DO403" s="43"/>
      <c r="DP403" s="43"/>
      <c r="DQ403" s="43"/>
      <c r="DR403" s="43"/>
      <c r="DS403" s="43"/>
      <c r="DT403" s="43"/>
      <c r="DU403" s="43"/>
      <c r="DV403" s="43"/>
      <c r="DW403" s="43"/>
      <c r="DX403" s="43"/>
      <c r="DY403" s="43"/>
      <c r="DZ403" s="43"/>
      <c r="EA403" s="43"/>
      <c r="EB403" s="43"/>
      <c r="EC403" s="43"/>
      <c r="ED403" s="43"/>
      <c r="EE403" s="43"/>
      <c r="EF403" s="43"/>
      <c r="EG403" s="43"/>
      <c r="EH403" s="43"/>
      <c r="EI403" s="43"/>
      <c r="EJ403" s="43"/>
      <c r="EK403" s="43"/>
      <c r="EL403" s="43"/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/>
      <c r="EX403" s="43"/>
      <c r="EY403" s="43"/>
      <c r="EZ403" s="43"/>
      <c r="FA403" s="43"/>
      <c r="FB403" s="43"/>
      <c r="FC403" s="43"/>
      <c r="FD403" s="43"/>
      <c r="FE403" s="43"/>
      <c r="FF403" s="43"/>
      <c r="FG403" s="43"/>
      <c r="FH403" s="43"/>
      <c r="FI403" s="43"/>
      <c r="FJ403" s="43"/>
      <c r="FK403" s="43"/>
      <c r="FL403" s="43"/>
      <c r="FM403" s="43"/>
      <c r="FN403" s="43"/>
      <c r="FO403" s="43"/>
      <c r="FP403" s="43"/>
      <c r="FQ403" s="43"/>
      <c r="FR403" s="43"/>
      <c r="FS403" s="43"/>
      <c r="FT403" s="43"/>
      <c r="FU403" s="43"/>
      <c r="FV403" s="43"/>
      <c r="FW403" s="43"/>
      <c r="FX403" s="43"/>
      <c r="FY403" s="43"/>
      <c r="FZ403" s="43"/>
      <c r="GA403" s="43"/>
      <c r="GB403" s="43"/>
      <c r="GC403" s="43"/>
      <c r="GD403" s="43"/>
      <c r="GE403" s="43"/>
      <c r="GF403" s="43"/>
      <c r="GG403" s="43"/>
      <c r="GH403" s="43"/>
      <c r="GI403" s="43"/>
      <c r="GJ403" s="43"/>
      <c r="GK403" s="43"/>
      <c r="GL403" s="43"/>
      <c r="GM403" s="43"/>
      <c r="GN403" s="43"/>
      <c r="GO403" s="43"/>
      <c r="GP403" s="43"/>
      <c r="GQ403" s="43"/>
      <c r="GR403" s="43"/>
      <c r="GS403" s="43"/>
      <c r="GT403" s="43"/>
      <c r="GU403" s="43"/>
      <c r="GV403" s="43"/>
      <c r="GW403" s="43"/>
      <c r="GX403" s="43"/>
      <c r="GY403" s="43"/>
      <c r="GZ403" s="43"/>
      <c r="HA403" s="43"/>
      <c r="HB403" s="43"/>
      <c r="HC403" s="43"/>
      <c r="HD403" s="43"/>
      <c r="HE403" s="43"/>
      <c r="HF403" s="43"/>
      <c r="HG403" s="43"/>
      <c r="HH403" s="43"/>
      <c r="HI403" s="43"/>
      <c r="HJ403" s="43"/>
      <c r="HK403" s="43"/>
      <c r="HL403" s="43"/>
      <c r="HM403" s="43"/>
      <c r="HN403" s="43"/>
      <c r="HO403" s="43"/>
      <c r="HP403" s="43"/>
      <c r="HQ403" s="43"/>
      <c r="HR403" s="43"/>
      <c r="HS403" s="43"/>
      <c r="HT403" s="43"/>
      <c r="HU403" s="43"/>
      <c r="HV403" s="43"/>
      <c r="HW403" s="43"/>
      <c r="HX403" s="43"/>
      <c r="HY403" s="43"/>
      <c r="HZ403" s="43"/>
      <c r="IA403" s="43"/>
      <c r="IB403" s="43"/>
      <c r="IC403" s="43"/>
      <c r="ID403" s="43"/>
      <c r="IE403" s="43"/>
      <c r="IF403" s="43"/>
      <c r="IG403" s="43"/>
      <c r="IH403" s="43"/>
      <c r="II403" s="43"/>
      <c r="IJ403" s="43"/>
      <c r="IK403" s="43"/>
      <c r="IL403" s="43"/>
      <c r="IM403" s="43"/>
      <c r="IN403" s="43"/>
      <c r="IO403" s="43"/>
      <c r="IP403" s="43"/>
      <c r="IQ403" s="43"/>
      <c r="IR403" s="43"/>
      <c r="IS403" s="43"/>
      <c r="IT403" s="43"/>
      <c r="IU403" s="43"/>
      <c r="IV403" s="43"/>
    </row>
    <row r="404" spans="1:256" s="201" customFormat="1" x14ac:dyDescent="0.2">
      <c r="A404" s="185"/>
      <c r="B404" s="187"/>
      <c r="C404" s="196"/>
      <c r="D404" s="43"/>
      <c r="E404" s="185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  <c r="DI404" s="43"/>
      <c r="DJ404" s="43"/>
      <c r="DK404" s="43"/>
      <c r="DL404" s="43"/>
      <c r="DM404" s="43"/>
      <c r="DN404" s="43"/>
      <c r="DO404" s="43"/>
      <c r="DP404" s="43"/>
      <c r="DQ404" s="43"/>
      <c r="DR404" s="43"/>
      <c r="DS404" s="43"/>
      <c r="DT404" s="43"/>
      <c r="DU404" s="43"/>
      <c r="DV404" s="43"/>
      <c r="DW404" s="43"/>
      <c r="DX404" s="43"/>
      <c r="DY404" s="43"/>
      <c r="DZ404" s="43"/>
      <c r="EA404" s="43"/>
      <c r="EB404" s="43"/>
      <c r="EC404" s="43"/>
      <c r="ED404" s="43"/>
      <c r="EE404" s="43"/>
      <c r="EF404" s="43"/>
      <c r="EG404" s="43"/>
      <c r="EH404" s="43"/>
      <c r="EI404" s="43"/>
      <c r="EJ404" s="43"/>
      <c r="EK404" s="43"/>
      <c r="EL404" s="43"/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/>
      <c r="EX404" s="43"/>
      <c r="EY404" s="43"/>
      <c r="EZ404" s="43"/>
      <c r="FA404" s="43"/>
      <c r="FB404" s="43"/>
      <c r="FC404" s="43"/>
      <c r="FD404" s="43"/>
      <c r="FE404" s="43"/>
      <c r="FF404" s="43"/>
      <c r="FG404" s="43"/>
      <c r="FH404" s="43"/>
      <c r="FI404" s="43"/>
      <c r="FJ404" s="43"/>
      <c r="FK404" s="43"/>
      <c r="FL404" s="43"/>
      <c r="FM404" s="43"/>
      <c r="FN404" s="43"/>
      <c r="FO404" s="43"/>
      <c r="FP404" s="43"/>
      <c r="FQ404" s="43"/>
      <c r="FR404" s="43"/>
      <c r="FS404" s="43"/>
      <c r="FT404" s="43"/>
      <c r="FU404" s="43"/>
      <c r="FV404" s="43"/>
      <c r="FW404" s="43"/>
      <c r="FX404" s="43"/>
      <c r="FY404" s="43"/>
      <c r="FZ404" s="43"/>
      <c r="GA404" s="43"/>
      <c r="GB404" s="43"/>
      <c r="GC404" s="43"/>
      <c r="GD404" s="43"/>
      <c r="GE404" s="43"/>
      <c r="GF404" s="43"/>
      <c r="GG404" s="43"/>
      <c r="GH404" s="43"/>
      <c r="GI404" s="43"/>
      <c r="GJ404" s="43"/>
      <c r="GK404" s="43"/>
      <c r="GL404" s="43"/>
      <c r="GM404" s="43"/>
      <c r="GN404" s="43"/>
      <c r="GO404" s="43"/>
      <c r="GP404" s="43"/>
      <c r="GQ404" s="43"/>
      <c r="GR404" s="43"/>
      <c r="GS404" s="43"/>
      <c r="GT404" s="43"/>
      <c r="GU404" s="43"/>
      <c r="GV404" s="43"/>
      <c r="GW404" s="43"/>
      <c r="GX404" s="43"/>
      <c r="GY404" s="43"/>
      <c r="GZ404" s="43"/>
      <c r="HA404" s="43"/>
      <c r="HB404" s="43"/>
      <c r="HC404" s="43"/>
      <c r="HD404" s="43"/>
      <c r="HE404" s="43"/>
      <c r="HF404" s="43"/>
      <c r="HG404" s="43"/>
      <c r="HH404" s="43"/>
      <c r="HI404" s="43"/>
      <c r="HJ404" s="43"/>
      <c r="HK404" s="43"/>
      <c r="HL404" s="43"/>
      <c r="HM404" s="43"/>
      <c r="HN404" s="43"/>
      <c r="HO404" s="43"/>
      <c r="HP404" s="43"/>
      <c r="HQ404" s="43"/>
      <c r="HR404" s="43"/>
      <c r="HS404" s="43"/>
      <c r="HT404" s="43"/>
      <c r="HU404" s="43"/>
      <c r="HV404" s="43"/>
      <c r="HW404" s="43"/>
      <c r="HX404" s="43"/>
      <c r="HY404" s="43"/>
      <c r="HZ404" s="43"/>
      <c r="IA404" s="43"/>
      <c r="IB404" s="43"/>
      <c r="IC404" s="43"/>
      <c r="ID404" s="43"/>
      <c r="IE404" s="43"/>
      <c r="IF404" s="43"/>
      <c r="IG404" s="43"/>
      <c r="IH404" s="43"/>
      <c r="II404" s="43"/>
      <c r="IJ404" s="43"/>
      <c r="IK404" s="43"/>
      <c r="IL404" s="43"/>
      <c r="IM404" s="43"/>
      <c r="IN404" s="43"/>
      <c r="IO404" s="43"/>
      <c r="IP404" s="43"/>
      <c r="IQ404" s="43"/>
      <c r="IR404" s="43"/>
      <c r="IS404" s="43"/>
      <c r="IT404" s="43"/>
      <c r="IU404" s="43"/>
      <c r="IV404" s="43"/>
    </row>
    <row r="405" spans="1:256" s="201" customFormat="1" x14ac:dyDescent="0.2">
      <c r="A405" s="185"/>
      <c r="B405" s="187"/>
      <c r="C405" s="196"/>
      <c r="D405" s="43"/>
      <c r="E405" s="185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  <c r="DI405" s="43"/>
      <c r="DJ405" s="43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  <c r="FA405" s="43"/>
      <c r="FB405" s="43"/>
      <c r="FC405" s="43"/>
      <c r="FD405" s="43"/>
      <c r="FE405" s="43"/>
      <c r="FF405" s="43"/>
      <c r="FG405" s="43"/>
      <c r="FH405" s="43"/>
      <c r="FI405" s="43"/>
      <c r="FJ405" s="43"/>
      <c r="FK405" s="43"/>
      <c r="FL405" s="43"/>
      <c r="FM405" s="43"/>
      <c r="FN405" s="43"/>
      <c r="FO405" s="43"/>
      <c r="FP405" s="43"/>
      <c r="FQ405" s="43"/>
      <c r="FR405" s="43"/>
      <c r="FS405" s="43"/>
      <c r="FT405" s="43"/>
      <c r="FU405" s="43"/>
      <c r="FV405" s="43"/>
      <c r="FW405" s="43"/>
      <c r="FX405" s="43"/>
      <c r="FY405" s="43"/>
      <c r="FZ405" s="43"/>
      <c r="GA405" s="43"/>
      <c r="GB405" s="43"/>
      <c r="GC405" s="43"/>
      <c r="GD405" s="43"/>
      <c r="GE405" s="43"/>
      <c r="GF405" s="43"/>
      <c r="GG405" s="43"/>
      <c r="GH405" s="43"/>
      <c r="GI405" s="43"/>
      <c r="GJ405" s="43"/>
      <c r="GK405" s="43"/>
      <c r="GL405" s="43"/>
      <c r="GM405" s="43"/>
      <c r="GN405" s="43"/>
      <c r="GO405" s="43"/>
      <c r="GP405" s="43"/>
      <c r="GQ405" s="43"/>
      <c r="GR405" s="43"/>
      <c r="GS405" s="43"/>
      <c r="GT405" s="43"/>
      <c r="GU405" s="43"/>
      <c r="GV405" s="43"/>
      <c r="GW405" s="43"/>
      <c r="GX405" s="43"/>
      <c r="GY405" s="43"/>
      <c r="GZ405" s="43"/>
      <c r="HA405" s="43"/>
      <c r="HB405" s="43"/>
      <c r="HC405" s="43"/>
      <c r="HD405" s="43"/>
      <c r="HE405" s="43"/>
      <c r="HF405" s="43"/>
      <c r="HG405" s="43"/>
      <c r="HH405" s="43"/>
      <c r="HI405" s="43"/>
      <c r="HJ405" s="43"/>
      <c r="HK405" s="43"/>
      <c r="HL405" s="43"/>
      <c r="HM405" s="43"/>
      <c r="HN405" s="43"/>
      <c r="HO405" s="43"/>
      <c r="HP405" s="43"/>
      <c r="HQ405" s="43"/>
      <c r="HR405" s="43"/>
      <c r="HS405" s="43"/>
      <c r="HT405" s="43"/>
      <c r="HU405" s="43"/>
      <c r="HV405" s="43"/>
      <c r="HW405" s="43"/>
      <c r="HX405" s="43"/>
      <c r="HY405" s="43"/>
      <c r="HZ405" s="43"/>
      <c r="IA405" s="43"/>
      <c r="IB405" s="43"/>
      <c r="IC405" s="43"/>
      <c r="ID405" s="43"/>
      <c r="IE405" s="43"/>
      <c r="IF405" s="43"/>
      <c r="IG405" s="43"/>
      <c r="IH405" s="43"/>
      <c r="II405" s="43"/>
      <c r="IJ405" s="43"/>
      <c r="IK405" s="43"/>
      <c r="IL405" s="43"/>
      <c r="IM405" s="43"/>
      <c r="IN405" s="43"/>
      <c r="IO405" s="43"/>
      <c r="IP405" s="43"/>
      <c r="IQ405" s="43"/>
      <c r="IR405" s="43"/>
      <c r="IS405" s="43"/>
      <c r="IT405" s="43"/>
      <c r="IU405" s="43"/>
      <c r="IV405" s="43"/>
    </row>
    <row r="406" spans="1:256" s="201" customFormat="1" x14ac:dyDescent="0.2">
      <c r="A406" s="185"/>
      <c r="B406" s="187"/>
      <c r="C406" s="196"/>
      <c r="D406" s="43"/>
      <c r="E406" s="185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  <c r="DI406" s="43"/>
      <c r="DJ406" s="43"/>
      <c r="DK406" s="43"/>
      <c r="DL406" s="43"/>
      <c r="DM406" s="43"/>
      <c r="DN406" s="43"/>
      <c r="DO406" s="43"/>
      <c r="DP406" s="43"/>
      <c r="DQ406" s="43"/>
      <c r="DR406" s="43"/>
      <c r="DS406" s="43"/>
      <c r="DT406" s="43"/>
      <c r="DU406" s="43"/>
      <c r="DV406" s="43"/>
      <c r="DW406" s="43"/>
      <c r="DX406" s="43"/>
      <c r="DY406" s="43"/>
      <c r="DZ406" s="43"/>
      <c r="EA406" s="43"/>
      <c r="EB406" s="43"/>
      <c r="EC406" s="43"/>
      <c r="ED406" s="43"/>
      <c r="EE406" s="43"/>
      <c r="EF406" s="43"/>
      <c r="EG406" s="43"/>
      <c r="EH406" s="43"/>
      <c r="EI406" s="43"/>
      <c r="EJ406" s="43"/>
      <c r="EK406" s="43"/>
      <c r="EL406" s="43"/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/>
      <c r="EX406" s="43"/>
      <c r="EY406" s="43"/>
      <c r="EZ406" s="43"/>
      <c r="FA406" s="43"/>
      <c r="FB406" s="43"/>
      <c r="FC406" s="43"/>
      <c r="FD406" s="43"/>
      <c r="FE406" s="43"/>
      <c r="FF406" s="43"/>
      <c r="FG406" s="43"/>
      <c r="FH406" s="43"/>
      <c r="FI406" s="43"/>
      <c r="FJ406" s="43"/>
      <c r="FK406" s="43"/>
      <c r="FL406" s="43"/>
      <c r="FM406" s="43"/>
      <c r="FN406" s="43"/>
      <c r="FO406" s="43"/>
      <c r="FP406" s="43"/>
      <c r="FQ406" s="43"/>
      <c r="FR406" s="43"/>
      <c r="FS406" s="43"/>
      <c r="FT406" s="43"/>
      <c r="FU406" s="43"/>
      <c r="FV406" s="43"/>
      <c r="FW406" s="43"/>
      <c r="FX406" s="43"/>
      <c r="FY406" s="43"/>
      <c r="FZ406" s="43"/>
      <c r="GA406" s="43"/>
      <c r="GB406" s="43"/>
      <c r="GC406" s="43"/>
      <c r="GD406" s="43"/>
      <c r="GE406" s="43"/>
      <c r="GF406" s="43"/>
      <c r="GG406" s="43"/>
      <c r="GH406" s="43"/>
      <c r="GI406" s="43"/>
      <c r="GJ406" s="43"/>
      <c r="GK406" s="43"/>
      <c r="GL406" s="43"/>
      <c r="GM406" s="43"/>
      <c r="GN406" s="43"/>
      <c r="GO406" s="43"/>
      <c r="GP406" s="43"/>
      <c r="GQ406" s="43"/>
      <c r="GR406" s="43"/>
      <c r="GS406" s="43"/>
      <c r="GT406" s="43"/>
      <c r="GU406" s="43"/>
      <c r="GV406" s="43"/>
      <c r="GW406" s="43"/>
      <c r="GX406" s="43"/>
      <c r="GY406" s="43"/>
      <c r="GZ406" s="43"/>
      <c r="HA406" s="43"/>
      <c r="HB406" s="43"/>
      <c r="HC406" s="43"/>
      <c r="HD406" s="43"/>
      <c r="HE406" s="43"/>
      <c r="HF406" s="43"/>
      <c r="HG406" s="43"/>
      <c r="HH406" s="43"/>
      <c r="HI406" s="43"/>
      <c r="HJ406" s="43"/>
      <c r="HK406" s="43"/>
      <c r="HL406" s="43"/>
      <c r="HM406" s="43"/>
      <c r="HN406" s="43"/>
      <c r="HO406" s="43"/>
      <c r="HP406" s="43"/>
      <c r="HQ406" s="43"/>
      <c r="HR406" s="43"/>
      <c r="HS406" s="43"/>
      <c r="HT406" s="43"/>
      <c r="HU406" s="43"/>
      <c r="HV406" s="43"/>
      <c r="HW406" s="43"/>
      <c r="HX406" s="43"/>
      <c r="HY406" s="43"/>
      <c r="HZ406" s="43"/>
      <c r="IA406" s="43"/>
      <c r="IB406" s="43"/>
      <c r="IC406" s="43"/>
      <c r="ID406" s="43"/>
      <c r="IE406" s="43"/>
      <c r="IF406" s="43"/>
      <c r="IG406" s="43"/>
      <c r="IH406" s="43"/>
      <c r="II406" s="43"/>
      <c r="IJ406" s="43"/>
      <c r="IK406" s="43"/>
      <c r="IL406" s="43"/>
      <c r="IM406" s="43"/>
      <c r="IN406" s="43"/>
      <c r="IO406" s="43"/>
      <c r="IP406" s="43"/>
      <c r="IQ406" s="43"/>
      <c r="IR406" s="43"/>
      <c r="IS406" s="43"/>
      <c r="IT406" s="43"/>
      <c r="IU406" s="43"/>
      <c r="IV406" s="43"/>
    </row>
    <row r="407" spans="1:256" s="201" customFormat="1" x14ac:dyDescent="0.2">
      <c r="A407" s="185"/>
      <c r="B407" s="187"/>
      <c r="C407" s="196"/>
      <c r="D407" s="43"/>
      <c r="E407" s="185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  <c r="DI407" s="43"/>
      <c r="DJ407" s="43"/>
      <c r="DK407" s="43"/>
      <c r="DL407" s="43"/>
      <c r="DM407" s="43"/>
      <c r="DN407" s="43"/>
      <c r="DO407" s="43"/>
      <c r="DP407" s="43"/>
      <c r="DQ407" s="43"/>
      <c r="DR407" s="43"/>
      <c r="DS407" s="43"/>
      <c r="DT407" s="43"/>
      <c r="DU407" s="43"/>
      <c r="DV407" s="43"/>
      <c r="DW407" s="43"/>
      <c r="DX407" s="43"/>
      <c r="DY407" s="43"/>
      <c r="DZ407" s="43"/>
      <c r="EA407" s="43"/>
      <c r="EB407" s="43"/>
      <c r="EC407" s="43"/>
      <c r="ED407" s="43"/>
      <c r="EE407" s="43"/>
      <c r="EF407" s="43"/>
      <c r="EG407" s="43"/>
      <c r="EH407" s="43"/>
      <c r="EI407" s="43"/>
      <c r="EJ407" s="43"/>
      <c r="EK407" s="43"/>
      <c r="EL407" s="43"/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/>
      <c r="EX407" s="43"/>
      <c r="EY407" s="43"/>
      <c r="EZ407" s="43"/>
      <c r="FA407" s="43"/>
      <c r="FB407" s="43"/>
      <c r="FC407" s="43"/>
      <c r="FD407" s="43"/>
      <c r="FE407" s="43"/>
      <c r="FF407" s="43"/>
      <c r="FG407" s="43"/>
      <c r="FH407" s="43"/>
      <c r="FI407" s="43"/>
      <c r="FJ407" s="43"/>
      <c r="FK407" s="43"/>
      <c r="FL407" s="43"/>
      <c r="FM407" s="43"/>
      <c r="FN407" s="43"/>
      <c r="FO407" s="43"/>
      <c r="FP407" s="43"/>
      <c r="FQ407" s="43"/>
      <c r="FR407" s="43"/>
      <c r="FS407" s="43"/>
      <c r="FT407" s="43"/>
      <c r="FU407" s="43"/>
      <c r="FV407" s="43"/>
      <c r="FW407" s="43"/>
      <c r="FX407" s="43"/>
      <c r="FY407" s="43"/>
      <c r="FZ407" s="43"/>
      <c r="GA407" s="43"/>
      <c r="GB407" s="43"/>
      <c r="GC407" s="43"/>
      <c r="GD407" s="43"/>
      <c r="GE407" s="43"/>
      <c r="GF407" s="43"/>
      <c r="GG407" s="43"/>
      <c r="GH407" s="43"/>
      <c r="GI407" s="43"/>
      <c r="GJ407" s="43"/>
      <c r="GK407" s="43"/>
      <c r="GL407" s="43"/>
      <c r="GM407" s="43"/>
      <c r="GN407" s="43"/>
      <c r="GO407" s="43"/>
      <c r="GP407" s="43"/>
      <c r="GQ407" s="43"/>
      <c r="GR407" s="43"/>
      <c r="GS407" s="43"/>
      <c r="GT407" s="43"/>
      <c r="GU407" s="43"/>
      <c r="GV407" s="43"/>
      <c r="GW407" s="43"/>
      <c r="GX407" s="43"/>
      <c r="GY407" s="43"/>
      <c r="GZ407" s="43"/>
      <c r="HA407" s="43"/>
      <c r="HB407" s="43"/>
      <c r="HC407" s="43"/>
      <c r="HD407" s="43"/>
      <c r="HE407" s="43"/>
      <c r="HF407" s="43"/>
      <c r="HG407" s="43"/>
      <c r="HH407" s="43"/>
      <c r="HI407" s="43"/>
      <c r="HJ407" s="43"/>
      <c r="HK407" s="43"/>
      <c r="HL407" s="43"/>
      <c r="HM407" s="43"/>
      <c r="HN407" s="43"/>
      <c r="HO407" s="43"/>
      <c r="HP407" s="43"/>
      <c r="HQ407" s="43"/>
      <c r="HR407" s="43"/>
      <c r="HS407" s="43"/>
      <c r="HT407" s="43"/>
      <c r="HU407" s="43"/>
      <c r="HV407" s="43"/>
      <c r="HW407" s="43"/>
      <c r="HX407" s="43"/>
      <c r="HY407" s="43"/>
      <c r="HZ407" s="43"/>
      <c r="IA407" s="43"/>
      <c r="IB407" s="43"/>
      <c r="IC407" s="43"/>
      <c r="ID407" s="43"/>
      <c r="IE407" s="43"/>
      <c r="IF407" s="43"/>
      <c r="IG407" s="43"/>
      <c r="IH407" s="43"/>
      <c r="II407" s="43"/>
      <c r="IJ407" s="43"/>
      <c r="IK407" s="43"/>
      <c r="IL407" s="43"/>
      <c r="IM407" s="43"/>
      <c r="IN407" s="43"/>
      <c r="IO407" s="43"/>
      <c r="IP407" s="43"/>
      <c r="IQ407" s="43"/>
      <c r="IR407" s="43"/>
      <c r="IS407" s="43"/>
      <c r="IT407" s="43"/>
      <c r="IU407" s="43"/>
      <c r="IV407" s="43"/>
    </row>
    <row r="408" spans="1:256" s="201" customFormat="1" x14ac:dyDescent="0.2">
      <c r="A408" s="185"/>
      <c r="B408" s="187"/>
      <c r="C408" s="196"/>
      <c r="D408" s="43"/>
      <c r="E408" s="185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  <c r="DI408" s="43"/>
      <c r="DJ408" s="43"/>
      <c r="DK408" s="43"/>
      <c r="DL408" s="43"/>
      <c r="DM408" s="43"/>
      <c r="DN408" s="43"/>
      <c r="DO408" s="43"/>
      <c r="DP408" s="43"/>
      <c r="DQ408" s="43"/>
      <c r="DR408" s="43"/>
      <c r="DS408" s="43"/>
      <c r="DT408" s="43"/>
      <c r="DU408" s="43"/>
      <c r="DV408" s="43"/>
      <c r="DW408" s="43"/>
      <c r="DX408" s="43"/>
      <c r="DY408" s="43"/>
      <c r="DZ408" s="43"/>
      <c r="EA408" s="43"/>
      <c r="EB408" s="43"/>
      <c r="EC408" s="43"/>
      <c r="ED408" s="43"/>
      <c r="EE408" s="43"/>
      <c r="EF408" s="43"/>
      <c r="EG408" s="43"/>
      <c r="EH408" s="43"/>
      <c r="EI408" s="43"/>
      <c r="EJ408" s="43"/>
      <c r="EK408" s="43"/>
      <c r="EL408" s="43"/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/>
      <c r="EX408" s="43"/>
      <c r="EY408" s="43"/>
      <c r="EZ408" s="43"/>
      <c r="FA408" s="43"/>
      <c r="FB408" s="43"/>
      <c r="FC408" s="43"/>
      <c r="FD408" s="43"/>
      <c r="FE408" s="43"/>
      <c r="FF408" s="43"/>
      <c r="FG408" s="43"/>
      <c r="FH408" s="43"/>
      <c r="FI408" s="43"/>
      <c r="FJ408" s="43"/>
      <c r="FK408" s="43"/>
      <c r="FL408" s="43"/>
      <c r="FM408" s="43"/>
      <c r="FN408" s="43"/>
      <c r="FO408" s="43"/>
      <c r="FP408" s="43"/>
      <c r="FQ408" s="43"/>
      <c r="FR408" s="43"/>
      <c r="FS408" s="43"/>
      <c r="FT408" s="43"/>
      <c r="FU408" s="43"/>
      <c r="FV408" s="43"/>
      <c r="FW408" s="43"/>
      <c r="FX408" s="43"/>
      <c r="FY408" s="43"/>
      <c r="FZ408" s="43"/>
      <c r="GA408" s="43"/>
      <c r="GB408" s="43"/>
      <c r="GC408" s="43"/>
      <c r="GD408" s="43"/>
      <c r="GE408" s="43"/>
      <c r="GF408" s="43"/>
      <c r="GG408" s="43"/>
      <c r="GH408" s="43"/>
      <c r="GI408" s="43"/>
      <c r="GJ408" s="43"/>
      <c r="GK408" s="43"/>
      <c r="GL408" s="43"/>
      <c r="GM408" s="43"/>
      <c r="GN408" s="43"/>
      <c r="GO408" s="43"/>
      <c r="GP408" s="43"/>
      <c r="GQ408" s="43"/>
      <c r="GR408" s="43"/>
      <c r="GS408" s="43"/>
      <c r="GT408" s="43"/>
      <c r="GU408" s="43"/>
      <c r="GV408" s="43"/>
      <c r="GW408" s="43"/>
      <c r="GX408" s="43"/>
      <c r="GY408" s="43"/>
      <c r="GZ408" s="43"/>
      <c r="HA408" s="43"/>
      <c r="HB408" s="43"/>
      <c r="HC408" s="43"/>
      <c r="HD408" s="43"/>
      <c r="HE408" s="43"/>
      <c r="HF408" s="43"/>
      <c r="HG408" s="43"/>
      <c r="HH408" s="43"/>
      <c r="HI408" s="43"/>
      <c r="HJ408" s="43"/>
      <c r="HK408" s="43"/>
      <c r="HL408" s="43"/>
      <c r="HM408" s="43"/>
      <c r="HN408" s="43"/>
      <c r="HO408" s="43"/>
      <c r="HP408" s="43"/>
      <c r="HQ408" s="43"/>
      <c r="HR408" s="43"/>
      <c r="HS408" s="43"/>
      <c r="HT408" s="43"/>
      <c r="HU408" s="43"/>
      <c r="HV408" s="43"/>
      <c r="HW408" s="43"/>
      <c r="HX408" s="43"/>
      <c r="HY408" s="43"/>
      <c r="HZ408" s="43"/>
      <c r="IA408" s="43"/>
      <c r="IB408" s="43"/>
      <c r="IC408" s="43"/>
      <c r="ID408" s="43"/>
      <c r="IE408" s="43"/>
      <c r="IF408" s="43"/>
      <c r="IG408" s="43"/>
      <c r="IH408" s="43"/>
      <c r="II408" s="43"/>
      <c r="IJ408" s="43"/>
      <c r="IK408" s="43"/>
      <c r="IL408" s="43"/>
      <c r="IM408" s="43"/>
      <c r="IN408" s="43"/>
      <c r="IO408" s="43"/>
      <c r="IP408" s="43"/>
      <c r="IQ408" s="43"/>
      <c r="IR408" s="43"/>
      <c r="IS408" s="43"/>
      <c r="IT408" s="43"/>
      <c r="IU408" s="43"/>
      <c r="IV408" s="43"/>
    </row>
    <row r="409" spans="1:256" s="201" customFormat="1" x14ac:dyDescent="0.2">
      <c r="A409" s="185"/>
      <c r="B409" s="187"/>
      <c r="C409" s="196"/>
      <c r="D409" s="43"/>
      <c r="E409" s="185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  <c r="FA409" s="43"/>
      <c r="FB409" s="43"/>
      <c r="FC409" s="43"/>
      <c r="FD409" s="43"/>
      <c r="FE409" s="43"/>
      <c r="FF409" s="43"/>
      <c r="FG409" s="43"/>
      <c r="FH409" s="43"/>
      <c r="FI409" s="43"/>
      <c r="FJ409" s="43"/>
      <c r="FK409" s="43"/>
      <c r="FL409" s="43"/>
      <c r="FM409" s="43"/>
      <c r="FN409" s="43"/>
      <c r="FO409" s="43"/>
      <c r="FP409" s="43"/>
      <c r="FQ409" s="43"/>
      <c r="FR409" s="43"/>
      <c r="FS409" s="43"/>
      <c r="FT409" s="43"/>
      <c r="FU409" s="43"/>
      <c r="FV409" s="43"/>
      <c r="FW409" s="43"/>
      <c r="FX409" s="43"/>
      <c r="FY409" s="43"/>
      <c r="FZ409" s="43"/>
      <c r="GA409" s="43"/>
      <c r="GB409" s="43"/>
      <c r="GC409" s="43"/>
      <c r="GD409" s="43"/>
      <c r="GE409" s="43"/>
      <c r="GF409" s="43"/>
      <c r="GG409" s="43"/>
      <c r="GH409" s="43"/>
      <c r="GI409" s="43"/>
      <c r="GJ409" s="43"/>
      <c r="GK409" s="43"/>
      <c r="GL409" s="43"/>
      <c r="GM409" s="43"/>
      <c r="GN409" s="43"/>
      <c r="GO409" s="43"/>
      <c r="GP409" s="43"/>
      <c r="GQ409" s="43"/>
      <c r="GR409" s="43"/>
      <c r="GS409" s="43"/>
      <c r="GT409" s="43"/>
      <c r="GU409" s="43"/>
      <c r="GV409" s="43"/>
      <c r="GW409" s="43"/>
      <c r="GX409" s="43"/>
      <c r="GY409" s="43"/>
      <c r="GZ409" s="43"/>
      <c r="HA409" s="43"/>
      <c r="HB409" s="43"/>
      <c r="HC409" s="43"/>
      <c r="HD409" s="43"/>
      <c r="HE409" s="43"/>
      <c r="HF409" s="43"/>
      <c r="HG409" s="43"/>
      <c r="HH409" s="43"/>
      <c r="HI409" s="43"/>
      <c r="HJ409" s="43"/>
      <c r="HK409" s="43"/>
      <c r="HL409" s="43"/>
      <c r="HM409" s="43"/>
      <c r="HN409" s="43"/>
      <c r="HO409" s="43"/>
      <c r="HP409" s="43"/>
      <c r="HQ409" s="43"/>
      <c r="HR409" s="43"/>
      <c r="HS409" s="43"/>
      <c r="HT409" s="43"/>
      <c r="HU409" s="43"/>
      <c r="HV409" s="43"/>
      <c r="HW409" s="43"/>
      <c r="HX409" s="43"/>
      <c r="HY409" s="43"/>
      <c r="HZ409" s="43"/>
      <c r="IA409" s="43"/>
      <c r="IB409" s="43"/>
      <c r="IC409" s="43"/>
      <c r="ID409" s="43"/>
      <c r="IE409" s="43"/>
      <c r="IF409" s="43"/>
      <c r="IG409" s="43"/>
      <c r="IH409" s="43"/>
      <c r="II409" s="43"/>
      <c r="IJ409" s="43"/>
      <c r="IK409" s="43"/>
      <c r="IL409" s="43"/>
      <c r="IM409" s="43"/>
      <c r="IN409" s="43"/>
      <c r="IO409" s="43"/>
      <c r="IP409" s="43"/>
      <c r="IQ409" s="43"/>
      <c r="IR409" s="43"/>
      <c r="IS409" s="43"/>
      <c r="IT409" s="43"/>
      <c r="IU409" s="43"/>
      <c r="IV409" s="43"/>
    </row>
    <row r="410" spans="1:256" s="201" customFormat="1" x14ac:dyDescent="0.2">
      <c r="A410" s="185"/>
      <c r="B410" s="187"/>
      <c r="C410" s="196"/>
      <c r="D410" s="43"/>
      <c r="E410" s="185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  <c r="DI410" s="43"/>
      <c r="DJ410" s="43"/>
      <c r="DK410" s="43"/>
      <c r="DL410" s="43"/>
      <c r="DM410" s="43"/>
      <c r="DN410" s="43"/>
      <c r="DO410" s="43"/>
      <c r="DP410" s="43"/>
      <c r="DQ410" s="43"/>
      <c r="DR410" s="43"/>
      <c r="DS410" s="43"/>
      <c r="DT410" s="43"/>
      <c r="DU410" s="43"/>
      <c r="DV410" s="43"/>
      <c r="DW410" s="43"/>
      <c r="DX410" s="43"/>
      <c r="DY410" s="43"/>
      <c r="DZ410" s="43"/>
      <c r="EA410" s="43"/>
      <c r="EB410" s="43"/>
      <c r="EC410" s="43"/>
      <c r="ED410" s="43"/>
      <c r="EE410" s="43"/>
      <c r="EF410" s="43"/>
      <c r="EG410" s="43"/>
      <c r="EH410" s="43"/>
      <c r="EI410" s="43"/>
      <c r="EJ410" s="43"/>
      <c r="EK410" s="43"/>
      <c r="EL410" s="43"/>
      <c r="EM410" s="43"/>
      <c r="EN410" s="43"/>
      <c r="EO410" s="43"/>
      <c r="EP410" s="43"/>
      <c r="EQ410" s="43"/>
      <c r="ER410" s="43"/>
      <c r="ES410" s="43"/>
      <c r="ET410" s="43"/>
      <c r="EU410" s="43"/>
      <c r="EV410" s="43"/>
      <c r="EW410" s="43"/>
      <c r="EX410" s="43"/>
      <c r="EY410" s="43"/>
      <c r="EZ410" s="43"/>
      <c r="FA410" s="43"/>
      <c r="FB410" s="43"/>
      <c r="FC410" s="43"/>
      <c r="FD410" s="43"/>
      <c r="FE410" s="43"/>
      <c r="FF410" s="43"/>
      <c r="FG410" s="43"/>
      <c r="FH410" s="43"/>
      <c r="FI410" s="43"/>
      <c r="FJ410" s="43"/>
      <c r="FK410" s="43"/>
      <c r="FL410" s="43"/>
      <c r="FM410" s="43"/>
      <c r="FN410" s="43"/>
      <c r="FO410" s="43"/>
      <c r="FP410" s="43"/>
      <c r="FQ410" s="43"/>
      <c r="FR410" s="43"/>
      <c r="FS410" s="43"/>
      <c r="FT410" s="43"/>
      <c r="FU410" s="43"/>
      <c r="FV410" s="43"/>
      <c r="FW410" s="43"/>
      <c r="FX410" s="43"/>
      <c r="FY410" s="43"/>
      <c r="FZ410" s="43"/>
      <c r="GA410" s="43"/>
      <c r="GB410" s="43"/>
      <c r="GC410" s="43"/>
      <c r="GD410" s="43"/>
      <c r="GE410" s="43"/>
      <c r="GF410" s="43"/>
      <c r="GG410" s="43"/>
      <c r="GH410" s="43"/>
      <c r="GI410" s="43"/>
      <c r="GJ410" s="43"/>
      <c r="GK410" s="43"/>
      <c r="GL410" s="43"/>
      <c r="GM410" s="43"/>
      <c r="GN410" s="43"/>
      <c r="GO410" s="43"/>
      <c r="GP410" s="43"/>
      <c r="GQ410" s="43"/>
      <c r="GR410" s="43"/>
      <c r="GS410" s="43"/>
      <c r="GT410" s="43"/>
      <c r="GU410" s="43"/>
      <c r="GV410" s="43"/>
      <c r="GW410" s="43"/>
      <c r="GX410" s="43"/>
      <c r="GY410" s="43"/>
      <c r="GZ410" s="43"/>
      <c r="HA410" s="43"/>
      <c r="HB410" s="43"/>
      <c r="HC410" s="43"/>
      <c r="HD410" s="43"/>
      <c r="HE410" s="43"/>
      <c r="HF410" s="43"/>
      <c r="HG410" s="43"/>
      <c r="HH410" s="43"/>
      <c r="HI410" s="43"/>
      <c r="HJ410" s="43"/>
      <c r="HK410" s="43"/>
      <c r="HL410" s="43"/>
      <c r="HM410" s="43"/>
      <c r="HN410" s="43"/>
      <c r="HO410" s="43"/>
      <c r="HP410" s="43"/>
      <c r="HQ410" s="43"/>
      <c r="HR410" s="43"/>
      <c r="HS410" s="43"/>
      <c r="HT410" s="43"/>
      <c r="HU410" s="43"/>
      <c r="HV410" s="43"/>
      <c r="HW410" s="43"/>
      <c r="HX410" s="43"/>
      <c r="HY410" s="43"/>
      <c r="HZ410" s="43"/>
      <c r="IA410" s="43"/>
      <c r="IB410" s="43"/>
      <c r="IC410" s="43"/>
      <c r="ID410" s="43"/>
      <c r="IE410" s="43"/>
      <c r="IF410" s="43"/>
      <c r="IG410" s="43"/>
      <c r="IH410" s="43"/>
      <c r="II410" s="43"/>
      <c r="IJ410" s="43"/>
      <c r="IK410" s="43"/>
      <c r="IL410" s="43"/>
      <c r="IM410" s="43"/>
      <c r="IN410" s="43"/>
      <c r="IO410" s="43"/>
      <c r="IP410" s="43"/>
      <c r="IQ410" s="43"/>
      <c r="IR410" s="43"/>
      <c r="IS410" s="43"/>
      <c r="IT410" s="43"/>
      <c r="IU410" s="43"/>
      <c r="IV410" s="43"/>
    </row>
    <row r="411" spans="1:256" s="201" customFormat="1" x14ac:dyDescent="0.2">
      <c r="A411" s="185"/>
      <c r="B411" s="187"/>
      <c r="C411" s="196"/>
      <c r="D411" s="43"/>
      <c r="E411" s="185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  <c r="FA411" s="43"/>
      <c r="FB411" s="43"/>
      <c r="FC411" s="43"/>
      <c r="FD411" s="43"/>
      <c r="FE411" s="43"/>
      <c r="FF411" s="43"/>
      <c r="FG411" s="43"/>
      <c r="FH411" s="43"/>
      <c r="FI411" s="43"/>
      <c r="FJ411" s="43"/>
      <c r="FK411" s="43"/>
      <c r="FL411" s="43"/>
      <c r="FM411" s="43"/>
      <c r="FN411" s="43"/>
      <c r="FO411" s="43"/>
      <c r="FP411" s="43"/>
      <c r="FQ411" s="43"/>
      <c r="FR411" s="43"/>
      <c r="FS411" s="43"/>
      <c r="FT411" s="43"/>
      <c r="FU411" s="43"/>
      <c r="FV411" s="43"/>
      <c r="FW411" s="43"/>
      <c r="FX411" s="43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  <c r="HK411" s="43"/>
      <c r="HL411" s="43"/>
      <c r="HM411" s="43"/>
      <c r="HN411" s="43"/>
      <c r="HO411" s="43"/>
      <c r="HP411" s="43"/>
      <c r="HQ411" s="43"/>
      <c r="HR411" s="43"/>
      <c r="HS411" s="43"/>
      <c r="HT411" s="43"/>
      <c r="HU411" s="43"/>
      <c r="HV411" s="43"/>
      <c r="HW411" s="43"/>
      <c r="HX411" s="43"/>
      <c r="HY411" s="43"/>
      <c r="HZ411" s="43"/>
      <c r="IA411" s="43"/>
      <c r="IB411" s="43"/>
      <c r="IC411" s="43"/>
      <c r="ID411" s="43"/>
      <c r="IE411" s="43"/>
      <c r="IF411" s="43"/>
      <c r="IG411" s="43"/>
      <c r="IH411" s="43"/>
      <c r="II411" s="43"/>
      <c r="IJ411" s="43"/>
      <c r="IK411" s="43"/>
      <c r="IL411" s="43"/>
      <c r="IM411" s="43"/>
      <c r="IN411" s="43"/>
      <c r="IO411" s="43"/>
      <c r="IP411" s="43"/>
      <c r="IQ411" s="43"/>
      <c r="IR411" s="43"/>
      <c r="IS411" s="43"/>
      <c r="IT411" s="43"/>
      <c r="IU411" s="43"/>
      <c r="IV411" s="43"/>
    </row>
    <row r="412" spans="1:256" s="201" customFormat="1" x14ac:dyDescent="0.2">
      <c r="A412" s="185"/>
      <c r="B412" s="187"/>
      <c r="C412" s="196"/>
      <c r="D412" s="43"/>
      <c r="E412" s="185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  <c r="DI412" s="43"/>
      <c r="DJ412" s="43"/>
      <c r="DK412" s="43"/>
      <c r="DL412" s="43"/>
      <c r="DM412" s="43"/>
      <c r="DN412" s="43"/>
      <c r="DO412" s="43"/>
      <c r="DP412" s="43"/>
      <c r="DQ412" s="43"/>
      <c r="DR412" s="43"/>
      <c r="DS412" s="43"/>
      <c r="DT412" s="43"/>
      <c r="DU412" s="43"/>
      <c r="DV412" s="43"/>
      <c r="DW412" s="43"/>
      <c r="DX412" s="43"/>
      <c r="DY412" s="43"/>
      <c r="DZ412" s="43"/>
      <c r="EA412" s="43"/>
      <c r="EB412" s="43"/>
      <c r="EC412" s="43"/>
      <c r="ED412" s="43"/>
      <c r="EE412" s="43"/>
      <c r="EF412" s="43"/>
      <c r="EG412" s="43"/>
      <c r="EH412" s="43"/>
      <c r="EI412" s="43"/>
      <c r="EJ412" s="43"/>
      <c r="EK412" s="43"/>
      <c r="EL412" s="43"/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/>
      <c r="EX412" s="43"/>
      <c r="EY412" s="43"/>
      <c r="EZ412" s="43"/>
      <c r="FA412" s="43"/>
      <c r="FB412" s="43"/>
      <c r="FC412" s="43"/>
      <c r="FD412" s="43"/>
      <c r="FE412" s="43"/>
      <c r="FF412" s="43"/>
      <c r="FG412" s="43"/>
      <c r="FH412" s="43"/>
      <c r="FI412" s="43"/>
      <c r="FJ412" s="43"/>
      <c r="FK412" s="43"/>
      <c r="FL412" s="43"/>
      <c r="FM412" s="43"/>
      <c r="FN412" s="43"/>
      <c r="FO412" s="43"/>
      <c r="FP412" s="43"/>
      <c r="FQ412" s="43"/>
      <c r="FR412" s="43"/>
      <c r="FS412" s="43"/>
      <c r="FT412" s="43"/>
      <c r="FU412" s="43"/>
      <c r="FV412" s="43"/>
      <c r="FW412" s="43"/>
      <c r="FX412" s="43"/>
      <c r="FY412" s="43"/>
      <c r="FZ412" s="43"/>
      <c r="GA412" s="43"/>
      <c r="GB412" s="43"/>
      <c r="GC412" s="43"/>
      <c r="GD412" s="43"/>
      <c r="GE412" s="43"/>
      <c r="GF412" s="43"/>
      <c r="GG412" s="43"/>
      <c r="GH412" s="43"/>
      <c r="GI412" s="43"/>
      <c r="GJ412" s="43"/>
      <c r="GK412" s="43"/>
      <c r="GL412" s="43"/>
      <c r="GM412" s="43"/>
      <c r="GN412" s="43"/>
      <c r="GO412" s="43"/>
      <c r="GP412" s="43"/>
      <c r="GQ412" s="43"/>
      <c r="GR412" s="43"/>
      <c r="GS412" s="43"/>
      <c r="GT412" s="43"/>
      <c r="GU412" s="43"/>
      <c r="GV412" s="43"/>
      <c r="GW412" s="43"/>
      <c r="GX412" s="43"/>
      <c r="GY412" s="43"/>
      <c r="GZ412" s="43"/>
      <c r="HA412" s="43"/>
      <c r="HB412" s="43"/>
      <c r="HC412" s="43"/>
      <c r="HD412" s="43"/>
      <c r="HE412" s="43"/>
      <c r="HF412" s="43"/>
      <c r="HG412" s="43"/>
      <c r="HH412" s="43"/>
      <c r="HI412" s="43"/>
      <c r="HJ412" s="43"/>
      <c r="HK412" s="43"/>
      <c r="HL412" s="43"/>
      <c r="HM412" s="43"/>
      <c r="HN412" s="43"/>
      <c r="HO412" s="43"/>
      <c r="HP412" s="43"/>
      <c r="HQ412" s="43"/>
      <c r="HR412" s="43"/>
      <c r="HS412" s="43"/>
      <c r="HT412" s="43"/>
      <c r="HU412" s="43"/>
      <c r="HV412" s="43"/>
      <c r="HW412" s="43"/>
      <c r="HX412" s="43"/>
      <c r="HY412" s="43"/>
      <c r="HZ412" s="43"/>
      <c r="IA412" s="43"/>
      <c r="IB412" s="43"/>
      <c r="IC412" s="43"/>
      <c r="ID412" s="43"/>
      <c r="IE412" s="43"/>
      <c r="IF412" s="43"/>
      <c r="IG412" s="43"/>
      <c r="IH412" s="43"/>
      <c r="II412" s="43"/>
      <c r="IJ412" s="43"/>
      <c r="IK412" s="43"/>
      <c r="IL412" s="43"/>
      <c r="IM412" s="43"/>
      <c r="IN412" s="43"/>
      <c r="IO412" s="43"/>
      <c r="IP412" s="43"/>
      <c r="IQ412" s="43"/>
      <c r="IR412" s="43"/>
      <c r="IS412" s="43"/>
      <c r="IT412" s="43"/>
      <c r="IU412" s="43"/>
      <c r="IV412" s="43"/>
    </row>
    <row r="413" spans="1:256" s="201" customFormat="1" x14ac:dyDescent="0.2">
      <c r="A413" s="185"/>
      <c r="B413" s="187"/>
      <c r="C413" s="196"/>
      <c r="D413" s="43"/>
      <c r="E413" s="185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  <c r="EL413" s="43"/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/>
      <c r="EX413" s="43"/>
      <c r="EY413" s="43"/>
      <c r="EZ413" s="43"/>
      <c r="FA413" s="43"/>
      <c r="FB413" s="43"/>
      <c r="FC413" s="43"/>
      <c r="FD413" s="43"/>
      <c r="FE413" s="43"/>
      <c r="FF413" s="43"/>
      <c r="FG413" s="43"/>
      <c r="FH413" s="43"/>
      <c r="FI413" s="43"/>
      <c r="FJ413" s="43"/>
      <c r="FK413" s="43"/>
      <c r="FL413" s="43"/>
      <c r="FM413" s="43"/>
      <c r="FN413" s="43"/>
      <c r="FO413" s="43"/>
      <c r="FP413" s="43"/>
      <c r="FQ413" s="43"/>
      <c r="FR413" s="43"/>
      <c r="FS413" s="43"/>
      <c r="FT413" s="43"/>
      <c r="FU413" s="43"/>
      <c r="FV413" s="43"/>
      <c r="FW413" s="43"/>
      <c r="FX413" s="43"/>
      <c r="FY413" s="43"/>
      <c r="FZ413" s="43"/>
      <c r="GA413" s="43"/>
      <c r="GB413" s="43"/>
      <c r="GC413" s="43"/>
      <c r="GD413" s="43"/>
      <c r="GE413" s="43"/>
      <c r="GF413" s="43"/>
      <c r="GG413" s="43"/>
      <c r="GH413" s="43"/>
      <c r="GI413" s="43"/>
      <c r="GJ413" s="43"/>
      <c r="GK413" s="43"/>
      <c r="GL413" s="43"/>
      <c r="GM413" s="43"/>
      <c r="GN413" s="43"/>
      <c r="GO413" s="43"/>
      <c r="GP413" s="43"/>
      <c r="GQ413" s="43"/>
      <c r="GR413" s="43"/>
      <c r="GS413" s="43"/>
      <c r="GT413" s="43"/>
      <c r="GU413" s="43"/>
      <c r="GV413" s="43"/>
      <c r="GW413" s="43"/>
      <c r="GX413" s="43"/>
      <c r="GY413" s="43"/>
      <c r="GZ413" s="43"/>
      <c r="HA413" s="43"/>
      <c r="HB413" s="43"/>
      <c r="HC413" s="43"/>
      <c r="HD413" s="43"/>
      <c r="HE413" s="43"/>
      <c r="HF413" s="43"/>
      <c r="HG413" s="43"/>
      <c r="HH413" s="43"/>
      <c r="HI413" s="43"/>
      <c r="HJ413" s="43"/>
      <c r="HK413" s="43"/>
      <c r="HL413" s="43"/>
      <c r="HM413" s="43"/>
      <c r="HN413" s="43"/>
      <c r="HO413" s="43"/>
      <c r="HP413" s="43"/>
      <c r="HQ413" s="43"/>
      <c r="HR413" s="43"/>
      <c r="HS413" s="43"/>
      <c r="HT413" s="43"/>
      <c r="HU413" s="43"/>
      <c r="HV413" s="43"/>
      <c r="HW413" s="43"/>
      <c r="HX413" s="43"/>
      <c r="HY413" s="43"/>
      <c r="HZ413" s="43"/>
      <c r="IA413" s="43"/>
      <c r="IB413" s="43"/>
      <c r="IC413" s="43"/>
      <c r="ID413" s="43"/>
      <c r="IE413" s="43"/>
      <c r="IF413" s="43"/>
      <c r="IG413" s="43"/>
      <c r="IH413" s="43"/>
      <c r="II413" s="43"/>
      <c r="IJ413" s="43"/>
      <c r="IK413" s="43"/>
      <c r="IL413" s="43"/>
      <c r="IM413" s="43"/>
      <c r="IN413" s="43"/>
      <c r="IO413" s="43"/>
      <c r="IP413" s="43"/>
      <c r="IQ413" s="43"/>
      <c r="IR413" s="43"/>
      <c r="IS413" s="43"/>
      <c r="IT413" s="43"/>
      <c r="IU413" s="43"/>
      <c r="IV413" s="43"/>
    </row>
    <row r="414" spans="1:256" s="201" customFormat="1" x14ac:dyDescent="0.2">
      <c r="A414" s="185"/>
      <c r="B414" s="187"/>
      <c r="C414" s="196"/>
      <c r="D414" s="43"/>
      <c r="E414" s="185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  <c r="DI414" s="43"/>
      <c r="DJ414" s="43"/>
      <c r="DK414" s="43"/>
      <c r="DL414" s="43"/>
      <c r="DM414" s="43"/>
      <c r="DN414" s="43"/>
      <c r="DO414" s="43"/>
      <c r="DP414" s="43"/>
      <c r="DQ414" s="43"/>
      <c r="DR414" s="43"/>
      <c r="DS414" s="43"/>
      <c r="DT414" s="43"/>
      <c r="DU414" s="43"/>
      <c r="DV414" s="43"/>
      <c r="DW414" s="43"/>
      <c r="DX414" s="43"/>
      <c r="DY414" s="43"/>
      <c r="DZ414" s="43"/>
      <c r="EA414" s="43"/>
      <c r="EB414" s="43"/>
      <c r="EC414" s="43"/>
      <c r="ED414" s="43"/>
      <c r="EE414" s="43"/>
      <c r="EF414" s="43"/>
      <c r="EG414" s="43"/>
      <c r="EH414" s="43"/>
      <c r="EI414" s="43"/>
      <c r="EJ414" s="43"/>
      <c r="EK414" s="43"/>
      <c r="EL414" s="43"/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/>
      <c r="EX414" s="43"/>
      <c r="EY414" s="43"/>
      <c r="EZ414" s="43"/>
      <c r="FA414" s="43"/>
      <c r="FB414" s="43"/>
      <c r="FC414" s="43"/>
      <c r="FD414" s="43"/>
      <c r="FE414" s="43"/>
      <c r="FF414" s="43"/>
      <c r="FG414" s="43"/>
      <c r="FH414" s="43"/>
      <c r="FI414" s="43"/>
      <c r="FJ414" s="43"/>
      <c r="FK414" s="43"/>
      <c r="FL414" s="43"/>
      <c r="FM414" s="43"/>
      <c r="FN414" s="43"/>
      <c r="FO414" s="43"/>
      <c r="FP414" s="43"/>
      <c r="FQ414" s="43"/>
      <c r="FR414" s="43"/>
      <c r="FS414" s="43"/>
      <c r="FT414" s="43"/>
      <c r="FU414" s="43"/>
      <c r="FV414" s="43"/>
      <c r="FW414" s="43"/>
      <c r="FX414" s="43"/>
      <c r="FY414" s="43"/>
      <c r="FZ414" s="43"/>
      <c r="GA414" s="43"/>
      <c r="GB414" s="43"/>
      <c r="GC414" s="43"/>
      <c r="GD414" s="43"/>
      <c r="GE414" s="43"/>
      <c r="GF414" s="43"/>
      <c r="GG414" s="43"/>
      <c r="GH414" s="43"/>
      <c r="GI414" s="43"/>
      <c r="GJ414" s="43"/>
      <c r="GK414" s="43"/>
      <c r="GL414" s="43"/>
      <c r="GM414" s="43"/>
      <c r="GN414" s="43"/>
      <c r="GO414" s="43"/>
      <c r="GP414" s="43"/>
      <c r="GQ414" s="43"/>
      <c r="GR414" s="43"/>
      <c r="GS414" s="43"/>
      <c r="GT414" s="43"/>
      <c r="GU414" s="43"/>
      <c r="GV414" s="43"/>
      <c r="GW414" s="43"/>
      <c r="GX414" s="43"/>
      <c r="GY414" s="43"/>
      <c r="GZ414" s="43"/>
      <c r="HA414" s="43"/>
      <c r="HB414" s="43"/>
      <c r="HC414" s="43"/>
      <c r="HD414" s="43"/>
      <c r="HE414" s="43"/>
      <c r="HF414" s="43"/>
      <c r="HG414" s="43"/>
      <c r="HH414" s="43"/>
      <c r="HI414" s="43"/>
      <c r="HJ414" s="43"/>
      <c r="HK414" s="43"/>
      <c r="HL414" s="43"/>
      <c r="HM414" s="43"/>
      <c r="HN414" s="43"/>
      <c r="HO414" s="43"/>
      <c r="HP414" s="43"/>
      <c r="HQ414" s="43"/>
      <c r="HR414" s="43"/>
      <c r="HS414" s="43"/>
      <c r="HT414" s="43"/>
      <c r="HU414" s="43"/>
      <c r="HV414" s="43"/>
      <c r="HW414" s="43"/>
      <c r="HX414" s="43"/>
      <c r="HY414" s="43"/>
      <c r="HZ414" s="43"/>
      <c r="IA414" s="43"/>
      <c r="IB414" s="43"/>
      <c r="IC414" s="43"/>
      <c r="ID414" s="43"/>
      <c r="IE414" s="43"/>
      <c r="IF414" s="43"/>
      <c r="IG414" s="43"/>
      <c r="IH414" s="43"/>
      <c r="II414" s="43"/>
      <c r="IJ414" s="43"/>
      <c r="IK414" s="43"/>
      <c r="IL414" s="43"/>
      <c r="IM414" s="43"/>
      <c r="IN414" s="43"/>
      <c r="IO414" s="43"/>
      <c r="IP414" s="43"/>
      <c r="IQ414" s="43"/>
      <c r="IR414" s="43"/>
      <c r="IS414" s="43"/>
      <c r="IT414" s="43"/>
      <c r="IU414" s="43"/>
      <c r="IV414" s="43"/>
    </row>
    <row r="415" spans="1:256" s="201" customFormat="1" x14ac:dyDescent="0.2">
      <c r="A415" s="185"/>
      <c r="B415" s="187"/>
      <c r="C415" s="196"/>
      <c r="D415" s="43"/>
      <c r="E415" s="185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  <c r="EL415" s="43"/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/>
      <c r="EX415" s="43"/>
      <c r="EY415" s="43"/>
      <c r="EZ415" s="43"/>
      <c r="FA415" s="43"/>
      <c r="FB415" s="43"/>
      <c r="FC415" s="43"/>
      <c r="FD415" s="43"/>
      <c r="FE415" s="43"/>
      <c r="FF415" s="43"/>
      <c r="FG415" s="43"/>
      <c r="FH415" s="43"/>
      <c r="FI415" s="43"/>
      <c r="FJ415" s="43"/>
      <c r="FK415" s="43"/>
      <c r="FL415" s="43"/>
      <c r="FM415" s="43"/>
      <c r="FN415" s="43"/>
      <c r="FO415" s="43"/>
      <c r="FP415" s="43"/>
      <c r="FQ415" s="43"/>
      <c r="FR415" s="43"/>
      <c r="FS415" s="43"/>
      <c r="FT415" s="43"/>
      <c r="FU415" s="43"/>
      <c r="FV415" s="43"/>
      <c r="FW415" s="43"/>
      <c r="FX415" s="43"/>
      <c r="FY415" s="43"/>
      <c r="FZ415" s="43"/>
      <c r="GA415" s="43"/>
      <c r="GB415" s="43"/>
      <c r="GC415" s="43"/>
      <c r="GD415" s="43"/>
      <c r="GE415" s="43"/>
      <c r="GF415" s="43"/>
      <c r="GG415" s="43"/>
      <c r="GH415" s="43"/>
      <c r="GI415" s="43"/>
      <c r="GJ415" s="43"/>
      <c r="GK415" s="43"/>
      <c r="GL415" s="43"/>
      <c r="GM415" s="43"/>
      <c r="GN415" s="43"/>
      <c r="GO415" s="43"/>
      <c r="GP415" s="43"/>
      <c r="GQ415" s="43"/>
      <c r="GR415" s="43"/>
      <c r="GS415" s="43"/>
      <c r="GT415" s="43"/>
      <c r="GU415" s="43"/>
      <c r="GV415" s="43"/>
      <c r="GW415" s="43"/>
      <c r="GX415" s="43"/>
      <c r="GY415" s="43"/>
      <c r="GZ415" s="43"/>
      <c r="HA415" s="43"/>
      <c r="HB415" s="43"/>
      <c r="HC415" s="43"/>
      <c r="HD415" s="43"/>
      <c r="HE415" s="43"/>
      <c r="HF415" s="43"/>
      <c r="HG415" s="43"/>
      <c r="HH415" s="43"/>
      <c r="HI415" s="43"/>
      <c r="HJ415" s="43"/>
      <c r="HK415" s="43"/>
      <c r="HL415" s="43"/>
      <c r="HM415" s="43"/>
      <c r="HN415" s="43"/>
      <c r="HO415" s="43"/>
      <c r="HP415" s="43"/>
      <c r="HQ415" s="43"/>
      <c r="HR415" s="43"/>
      <c r="HS415" s="43"/>
      <c r="HT415" s="43"/>
      <c r="HU415" s="43"/>
      <c r="HV415" s="43"/>
      <c r="HW415" s="43"/>
      <c r="HX415" s="43"/>
      <c r="HY415" s="43"/>
      <c r="HZ415" s="43"/>
      <c r="IA415" s="43"/>
      <c r="IB415" s="43"/>
      <c r="IC415" s="43"/>
      <c r="ID415" s="43"/>
      <c r="IE415" s="43"/>
      <c r="IF415" s="43"/>
      <c r="IG415" s="43"/>
      <c r="IH415" s="43"/>
      <c r="II415" s="43"/>
      <c r="IJ415" s="43"/>
      <c r="IK415" s="43"/>
      <c r="IL415" s="43"/>
      <c r="IM415" s="43"/>
      <c r="IN415" s="43"/>
      <c r="IO415" s="43"/>
      <c r="IP415" s="43"/>
      <c r="IQ415" s="43"/>
      <c r="IR415" s="43"/>
      <c r="IS415" s="43"/>
      <c r="IT415" s="43"/>
      <c r="IU415" s="43"/>
      <c r="IV415" s="43"/>
    </row>
    <row r="416" spans="1:256" s="201" customFormat="1" x14ac:dyDescent="0.2">
      <c r="A416" s="185"/>
      <c r="B416" s="187"/>
      <c r="C416" s="196"/>
      <c r="D416" s="43"/>
      <c r="E416" s="185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  <c r="DI416" s="43"/>
      <c r="DJ416" s="43"/>
      <c r="DK416" s="43"/>
      <c r="DL416" s="43"/>
      <c r="DM416" s="43"/>
      <c r="DN416" s="43"/>
      <c r="DO416" s="43"/>
      <c r="DP416" s="43"/>
      <c r="DQ416" s="43"/>
      <c r="DR416" s="43"/>
      <c r="DS416" s="43"/>
      <c r="DT416" s="43"/>
      <c r="DU416" s="43"/>
      <c r="DV416" s="43"/>
      <c r="DW416" s="43"/>
      <c r="DX416" s="43"/>
      <c r="DY416" s="43"/>
      <c r="DZ416" s="43"/>
      <c r="EA416" s="43"/>
      <c r="EB416" s="43"/>
      <c r="EC416" s="43"/>
      <c r="ED416" s="43"/>
      <c r="EE416" s="43"/>
      <c r="EF416" s="43"/>
      <c r="EG416" s="43"/>
      <c r="EH416" s="43"/>
      <c r="EI416" s="43"/>
      <c r="EJ416" s="43"/>
      <c r="EK416" s="43"/>
      <c r="EL416" s="43"/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/>
      <c r="EX416" s="43"/>
      <c r="EY416" s="43"/>
      <c r="EZ416" s="43"/>
      <c r="FA416" s="43"/>
      <c r="FB416" s="43"/>
      <c r="FC416" s="43"/>
      <c r="FD416" s="43"/>
      <c r="FE416" s="43"/>
      <c r="FF416" s="43"/>
      <c r="FG416" s="43"/>
      <c r="FH416" s="43"/>
      <c r="FI416" s="43"/>
      <c r="FJ416" s="43"/>
      <c r="FK416" s="43"/>
      <c r="FL416" s="43"/>
      <c r="FM416" s="43"/>
      <c r="FN416" s="43"/>
      <c r="FO416" s="43"/>
      <c r="FP416" s="43"/>
      <c r="FQ416" s="43"/>
      <c r="FR416" s="43"/>
      <c r="FS416" s="43"/>
      <c r="FT416" s="43"/>
      <c r="FU416" s="43"/>
      <c r="FV416" s="43"/>
      <c r="FW416" s="43"/>
      <c r="FX416" s="43"/>
      <c r="FY416" s="43"/>
      <c r="FZ416" s="43"/>
      <c r="GA416" s="43"/>
      <c r="GB416" s="43"/>
      <c r="GC416" s="43"/>
      <c r="GD416" s="43"/>
      <c r="GE416" s="43"/>
      <c r="GF416" s="43"/>
      <c r="GG416" s="43"/>
      <c r="GH416" s="43"/>
      <c r="GI416" s="43"/>
      <c r="GJ416" s="43"/>
      <c r="GK416" s="43"/>
      <c r="GL416" s="43"/>
      <c r="GM416" s="43"/>
      <c r="GN416" s="43"/>
      <c r="GO416" s="43"/>
      <c r="GP416" s="43"/>
      <c r="GQ416" s="43"/>
      <c r="GR416" s="43"/>
      <c r="GS416" s="43"/>
      <c r="GT416" s="43"/>
      <c r="GU416" s="43"/>
      <c r="GV416" s="43"/>
      <c r="GW416" s="43"/>
      <c r="GX416" s="43"/>
      <c r="GY416" s="43"/>
      <c r="GZ416" s="43"/>
      <c r="HA416" s="43"/>
      <c r="HB416" s="43"/>
      <c r="HC416" s="43"/>
      <c r="HD416" s="43"/>
      <c r="HE416" s="43"/>
      <c r="HF416" s="43"/>
      <c r="HG416" s="43"/>
      <c r="HH416" s="43"/>
      <c r="HI416" s="43"/>
      <c r="HJ416" s="43"/>
      <c r="HK416" s="43"/>
      <c r="HL416" s="43"/>
      <c r="HM416" s="43"/>
      <c r="HN416" s="43"/>
      <c r="HO416" s="43"/>
      <c r="HP416" s="43"/>
      <c r="HQ416" s="43"/>
      <c r="HR416" s="43"/>
      <c r="HS416" s="43"/>
      <c r="HT416" s="43"/>
      <c r="HU416" s="43"/>
      <c r="HV416" s="43"/>
      <c r="HW416" s="43"/>
      <c r="HX416" s="43"/>
      <c r="HY416" s="43"/>
      <c r="HZ416" s="43"/>
      <c r="IA416" s="43"/>
      <c r="IB416" s="43"/>
      <c r="IC416" s="43"/>
      <c r="ID416" s="43"/>
      <c r="IE416" s="43"/>
      <c r="IF416" s="43"/>
      <c r="IG416" s="43"/>
      <c r="IH416" s="43"/>
      <c r="II416" s="43"/>
      <c r="IJ416" s="43"/>
      <c r="IK416" s="43"/>
      <c r="IL416" s="43"/>
      <c r="IM416" s="43"/>
      <c r="IN416" s="43"/>
      <c r="IO416" s="43"/>
      <c r="IP416" s="43"/>
      <c r="IQ416" s="43"/>
      <c r="IR416" s="43"/>
      <c r="IS416" s="43"/>
      <c r="IT416" s="43"/>
      <c r="IU416" s="43"/>
      <c r="IV416" s="43"/>
    </row>
    <row r="417" spans="1:256" s="201" customFormat="1" x14ac:dyDescent="0.2">
      <c r="A417" s="185"/>
      <c r="B417" s="187"/>
      <c r="C417" s="196"/>
      <c r="D417" s="43"/>
      <c r="E417" s="185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  <c r="DI417" s="43"/>
      <c r="DJ417" s="43"/>
      <c r="DK417" s="43"/>
      <c r="DL417" s="43"/>
      <c r="DM417" s="43"/>
      <c r="DN417" s="43"/>
      <c r="DO417" s="43"/>
      <c r="DP417" s="43"/>
      <c r="DQ417" s="43"/>
      <c r="DR417" s="43"/>
      <c r="DS417" s="43"/>
      <c r="DT417" s="43"/>
      <c r="DU417" s="43"/>
      <c r="DV417" s="43"/>
      <c r="DW417" s="43"/>
      <c r="DX417" s="43"/>
      <c r="DY417" s="43"/>
      <c r="DZ417" s="43"/>
      <c r="EA417" s="43"/>
      <c r="EB417" s="43"/>
      <c r="EC417" s="43"/>
      <c r="ED417" s="43"/>
      <c r="EE417" s="43"/>
      <c r="EF417" s="43"/>
      <c r="EG417" s="43"/>
      <c r="EH417" s="43"/>
      <c r="EI417" s="43"/>
      <c r="EJ417" s="43"/>
      <c r="EK417" s="43"/>
      <c r="EL417" s="43"/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/>
      <c r="EX417" s="43"/>
      <c r="EY417" s="43"/>
      <c r="EZ417" s="43"/>
      <c r="FA417" s="43"/>
      <c r="FB417" s="43"/>
      <c r="FC417" s="43"/>
      <c r="FD417" s="43"/>
      <c r="FE417" s="43"/>
      <c r="FF417" s="43"/>
      <c r="FG417" s="43"/>
      <c r="FH417" s="43"/>
      <c r="FI417" s="43"/>
      <c r="FJ417" s="43"/>
      <c r="FK417" s="43"/>
      <c r="FL417" s="43"/>
      <c r="FM417" s="43"/>
      <c r="FN417" s="43"/>
      <c r="FO417" s="43"/>
      <c r="FP417" s="43"/>
      <c r="FQ417" s="43"/>
      <c r="FR417" s="43"/>
      <c r="FS417" s="43"/>
      <c r="FT417" s="43"/>
      <c r="FU417" s="43"/>
      <c r="FV417" s="43"/>
      <c r="FW417" s="43"/>
      <c r="FX417" s="43"/>
      <c r="FY417" s="43"/>
      <c r="FZ417" s="43"/>
      <c r="GA417" s="43"/>
      <c r="GB417" s="43"/>
      <c r="GC417" s="43"/>
      <c r="GD417" s="43"/>
      <c r="GE417" s="43"/>
      <c r="GF417" s="43"/>
      <c r="GG417" s="43"/>
      <c r="GH417" s="43"/>
      <c r="GI417" s="43"/>
      <c r="GJ417" s="43"/>
      <c r="GK417" s="43"/>
      <c r="GL417" s="43"/>
      <c r="GM417" s="43"/>
      <c r="GN417" s="43"/>
      <c r="GO417" s="43"/>
      <c r="GP417" s="43"/>
      <c r="GQ417" s="43"/>
      <c r="GR417" s="43"/>
      <c r="GS417" s="43"/>
      <c r="GT417" s="43"/>
      <c r="GU417" s="43"/>
      <c r="GV417" s="43"/>
      <c r="GW417" s="43"/>
      <c r="GX417" s="43"/>
      <c r="GY417" s="43"/>
      <c r="GZ417" s="43"/>
      <c r="HA417" s="43"/>
      <c r="HB417" s="43"/>
      <c r="HC417" s="43"/>
      <c r="HD417" s="43"/>
      <c r="HE417" s="43"/>
      <c r="HF417" s="43"/>
      <c r="HG417" s="43"/>
      <c r="HH417" s="43"/>
      <c r="HI417" s="43"/>
      <c r="HJ417" s="43"/>
      <c r="HK417" s="43"/>
      <c r="HL417" s="43"/>
      <c r="HM417" s="43"/>
      <c r="HN417" s="43"/>
      <c r="HO417" s="43"/>
      <c r="HP417" s="43"/>
      <c r="HQ417" s="43"/>
      <c r="HR417" s="43"/>
      <c r="HS417" s="43"/>
      <c r="HT417" s="43"/>
      <c r="HU417" s="43"/>
      <c r="HV417" s="43"/>
      <c r="HW417" s="43"/>
      <c r="HX417" s="43"/>
      <c r="HY417" s="43"/>
      <c r="HZ417" s="43"/>
      <c r="IA417" s="43"/>
      <c r="IB417" s="43"/>
      <c r="IC417" s="43"/>
      <c r="ID417" s="43"/>
      <c r="IE417" s="43"/>
      <c r="IF417" s="43"/>
      <c r="IG417" s="43"/>
      <c r="IH417" s="43"/>
      <c r="II417" s="43"/>
      <c r="IJ417" s="43"/>
      <c r="IK417" s="43"/>
      <c r="IL417" s="43"/>
      <c r="IM417" s="43"/>
      <c r="IN417" s="43"/>
      <c r="IO417" s="43"/>
      <c r="IP417" s="43"/>
      <c r="IQ417" s="43"/>
      <c r="IR417" s="43"/>
      <c r="IS417" s="43"/>
      <c r="IT417" s="43"/>
      <c r="IU417" s="43"/>
      <c r="IV417" s="43"/>
    </row>
    <row r="418" spans="1:256" s="201" customFormat="1" x14ac:dyDescent="0.2">
      <c r="A418" s="185"/>
      <c r="B418" s="187"/>
      <c r="C418" s="196"/>
      <c r="D418" s="43"/>
      <c r="E418" s="185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43"/>
      <c r="DL418" s="43"/>
      <c r="DM418" s="43"/>
      <c r="DN418" s="43"/>
      <c r="DO418" s="43"/>
      <c r="DP418" s="43"/>
      <c r="DQ418" s="43"/>
      <c r="DR418" s="43"/>
      <c r="DS418" s="43"/>
      <c r="DT418" s="43"/>
      <c r="DU418" s="43"/>
      <c r="DV418" s="43"/>
      <c r="DW418" s="43"/>
      <c r="DX418" s="43"/>
      <c r="DY418" s="43"/>
      <c r="DZ418" s="43"/>
      <c r="EA418" s="43"/>
      <c r="EB418" s="43"/>
      <c r="EC418" s="43"/>
      <c r="ED418" s="43"/>
      <c r="EE418" s="43"/>
      <c r="EF418" s="43"/>
      <c r="EG418" s="43"/>
      <c r="EH418" s="43"/>
      <c r="EI418" s="43"/>
      <c r="EJ418" s="43"/>
      <c r="EK418" s="43"/>
      <c r="EL418" s="43"/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/>
      <c r="EX418" s="43"/>
      <c r="EY418" s="43"/>
      <c r="EZ418" s="43"/>
      <c r="FA418" s="43"/>
      <c r="FB418" s="43"/>
      <c r="FC418" s="43"/>
      <c r="FD418" s="43"/>
      <c r="FE418" s="43"/>
      <c r="FF418" s="43"/>
      <c r="FG418" s="43"/>
      <c r="FH418" s="43"/>
      <c r="FI418" s="43"/>
      <c r="FJ418" s="43"/>
      <c r="FK418" s="43"/>
      <c r="FL418" s="43"/>
      <c r="FM418" s="43"/>
      <c r="FN418" s="43"/>
      <c r="FO418" s="43"/>
      <c r="FP418" s="43"/>
      <c r="FQ418" s="43"/>
      <c r="FR418" s="43"/>
      <c r="FS418" s="43"/>
      <c r="FT418" s="43"/>
      <c r="FU418" s="43"/>
      <c r="FV418" s="43"/>
      <c r="FW418" s="43"/>
      <c r="FX418" s="43"/>
      <c r="FY418" s="43"/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/>
      <c r="GL418" s="43"/>
      <c r="GM418" s="43"/>
      <c r="GN418" s="43"/>
      <c r="GO418" s="43"/>
      <c r="GP418" s="43"/>
      <c r="GQ418" s="43"/>
      <c r="GR418" s="43"/>
      <c r="GS418" s="43"/>
      <c r="GT418" s="43"/>
      <c r="GU418" s="43"/>
      <c r="GV418" s="43"/>
      <c r="GW418" s="43"/>
      <c r="GX418" s="43"/>
      <c r="GY418" s="43"/>
      <c r="GZ418" s="43"/>
      <c r="HA418" s="43"/>
      <c r="HB418" s="43"/>
      <c r="HC418" s="43"/>
      <c r="HD418" s="43"/>
      <c r="HE418" s="43"/>
      <c r="HF418" s="43"/>
      <c r="HG418" s="43"/>
      <c r="HH418" s="43"/>
      <c r="HI418" s="43"/>
      <c r="HJ418" s="43"/>
      <c r="HK418" s="43"/>
      <c r="HL418" s="43"/>
      <c r="HM418" s="43"/>
      <c r="HN418" s="43"/>
      <c r="HO418" s="43"/>
      <c r="HP418" s="43"/>
      <c r="HQ418" s="43"/>
      <c r="HR418" s="43"/>
      <c r="HS418" s="43"/>
      <c r="HT418" s="43"/>
      <c r="HU418" s="43"/>
      <c r="HV418" s="43"/>
      <c r="HW418" s="43"/>
      <c r="HX418" s="43"/>
      <c r="HY418" s="43"/>
      <c r="HZ418" s="43"/>
      <c r="IA418" s="43"/>
      <c r="IB418" s="43"/>
      <c r="IC418" s="43"/>
      <c r="ID418" s="43"/>
      <c r="IE418" s="43"/>
      <c r="IF418" s="43"/>
      <c r="IG418" s="43"/>
      <c r="IH418" s="43"/>
      <c r="II418" s="43"/>
      <c r="IJ418" s="43"/>
      <c r="IK418" s="43"/>
      <c r="IL418" s="43"/>
      <c r="IM418" s="43"/>
      <c r="IN418" s="43"/>
      <c r="IO418" s="43"/>
      <c r="IP418" s="43"/>
      <c r="IQ418" s="43"/>
      <c r="IR418" s="43"/>
      <c r="IS418" s="43"/>
      <c r="IT418" s="43"/>
      <c r="IU418" s="43"/>
      <c r="IV418" s="43"/>
    </row>
    <row r="419" spans="1:256" s="201" customFormat="1" x14ac:dyDescent="0.2">
      <c r="A419" s="185"/>
      <c r="B419" s="187"/>
      <c r="C419" s="196"/>
      <c r="D419" s="43"/>
      <c r="E419" s="185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43"/>
      <c r="DM419" s="43"/>
      <c r="DN419" s="43"/>
      <c r="DO419" s="43"/>
      <c r="DP419" s="43"/>
      <c r="DQ419" s="43"/>
      <c r="DR419" s="43"/>
      <c r="DS419" s="43"/>
      <c r="DT419" s="43"/>
      <c r="DU419" s="43"/>
      <c r="DV419" s="43"/>
      <c r="DW419" s="43"/>
      <c r="DX419" s="43"/>
      <c r="DY419" s="43"/>
      <c r="DZ419" s="43"/>
      <c r="EA419" s="43"/>
      <c r="EB419" s="43"/>
      <c r="EC419" s="43"/>
      <c r="ED419" s="43"/>
      <c r="EE419" s="43"/>
      <c r="EF419" s="43"/>
      <c r="EG419" s="43"/>
      <c r="EH419" s="43"/>
      <c r="EI419" s="43"/>
      <c r="EJ419" s="43"/>
      <c r="EK419" s="43"/>
      <c r="EL419" s="43"/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/>
      <c r="EX419" s="43"/>
      <c r="EY419" s="43"/>
      <c r="EZ419" s="43"/>
      <c r="FA419" s="43"/>
      <c r="FB419" s="43"/>
      <c r="FC419" s="43"/>
      <c r="FD419" s="43"/>
      <c r="FE419" s="43"/>
      <c r="FF419" s="43"/>
      <c r="FG419" s="43"/>
      <c r="FH419" s="43"/>
      <c r="FI419" s="43"/>
      <c r="FJ419" s="43"/>
      <c r="FK419" s="43"/>
      <c r="FL419" s="43"/>
      <c r="FM419" s="43"/>
      <c r="FN419" s="43"/>
      <c r="FO419" s="43"/>
      <c r="FP419" s="43"/>
      <c r="FQ419" s="43"/>
      <c r="FR419" s="43"/>
      <c r="FS419" s="43"/>
      <c r="FT419" s="43"/>
      <c r="FU419" s="43"/>
      <c r="FV419" s="43"/>
      <c r="FW419" s="43"/>
      <c r="FX419" s="43"/>
      <c r="FY419" s="43"/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/>
      <c r="GL419" s="43"/>
      <c r="GM419" s="43"/>
      <c r="GN419" s="43"/>
      <c r="GO419" s="43"/>
      <c r="GP419" s="43"/>
      <c r="GQ419" s="43"/>
      <c r="GR419" s="43"/>
      <c r="GS419" s="43"/>
      <c r="GT419" s="43"/>
      <c r="GU419" s="43"/>
      <c r="GV419" s="43"/>
      <c r="GW419" s="43"/>
      <c r="GX419" s="43"/>
      <c r="GY419" s="43"/>
      <c r="GZ419" s="43"/>
      <c r="HA419" s="43"/>
      <c r="HB419" s="43"/>
      <c r="HC419" s="43"/>
      <c r="HD419" s="43"/>
      <c r="HE419" s="43"/>
      <c r="HF419" s="43"/>
      <c r="HG419" s="43"/>
      <c r="HH419" s="43"/>
      <c r="HI419" s="43"/>
      <c r="HJ419" s="43"/>
      <c r="HK419" s="43"/>
      <c r="HL419" s="43"/>
      <c r="HM419" s="43"/>
      <c r="HN419" s="43"/>
      <c r="HO419" s="43"/>
      <c r="HP419" s="43"/>
      <c r="HQ419" s="43"/>
      <c r="HR419" s="43"/>
      <c r="HS419" s="43"/>
      <c r="HT419" s="43"/>
      <c r="HU419" s="43"/>
      <c r="HV419" s="43"/>
      <c r="HW419" s="43"/>
      <c r="HX419" s="43"/>
      <c r="HY419" s="43"/>
      <c r="HZ419" s="43"/>
      <c r="IA419" s="43"/>
      <c r="IB419" s="43"/>
      <c r="IC419" s="43"/>
      <c r="ID419" s="43"/>
      <c r="IE419" s="43"/>
      <c r="IF419" s="43"/>
      <c r="IG419" s="43"/>
      <c r="IH419" s="43"/>
      <c r="II419" s="43"/>
      <c r="IJ419" s="43"/>
      <c r="IK419" s="43"/>
      <c r="IL419" s="43"/>
      <c r="IM419" s="43"/>
      <c r="IN419" s="43"/>
      <c r="IO419" s="43"/>
      <c r="IP419" s="43"/>
      <c r="IQ419" s="43"/>
      <c r="IR419" s="43"/>
      <c r="IS419" s="43"/>
      <c r="IT419" s="43"/>
      <c r="IU419" s="43"/>
      <c r="IV419" s="43"/>
    </row>
    <row r="420" spans="1:256" s="201" customFormat="1" x14ac:dyDescent="0.2">
      <c r="A420" s="185"/>
      <c r="B420" s="187"/>
      <c r="C420" s="196"/>
      <c r="D420" s="43"/>
      <c r="E420" s="185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  <c r="DI420" s="43"/>
      <c r="DJ420" s="43"/>
      <c r="DK420" s="43"/>
      <c r="DL420" s="43"/>
      <c r="DM420" s="43"/>
      <c r="DN420" s="43"/>
      <c r="DO420" s="43"/>
      <c r="DP420" s="43"/>
      <c r="DQ420" s="43"/>
      <c r="DR420" s="43"/>
      <c r="DS420" s="43"/>
      <c r="DT420" s="43"/>
      <c r="DU420" s="43"/>
      <c r="DV420" s="43"/>
      <c r="DW420" s="43"/>
      <c r="DX420" s="43"/>
      <c r="DY420" s="43"/>
      <c r="DZ420" s="43"/>
      <c r="EA420" s="43"/>
      <c r="EB420" s="43"/>
      <c r="EC420" s="43"/>
      <c r="ED420" s="43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  <c r="FA420" s="43"/>
      <c r="FB420" s="43"/>
      <c r="FC420" s="43"/>
      <c r="FD420" s="43"/>
      <c r="FE420" s="43"/>
      <c r="FF420" s="43"/>
      <c r="FG420" s="43"/>
      <c r="FH420" s="43"/>
      <c r="FI420" s="43"/>
      <c r="FJ420" s="43"/>
      <c r="FK420" s="43"/>
      <c r="FL420" s="43"/>
      <c r="FM420" s="43"/>
      <c r="FN420" s="43"/>
      <c r="FO420" s="43"/>
      <c r="FP420" s="43"/>
      <c r="FQ420" s="43"/>
      <c r="FR420" s="43"/>
      <c r="FS420" s="43"/>
      <c r="FT420" s="43"/>
      <c r="FU420" s="43"/>
      <c r="FV420" s="43"/>
      <c r="FW420" s="43"/>
      <c r="FX420" s="43"/>
      <c r="FY420" s="43"/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/>
      <c r="GL420" s="43"/>
      <c r="GM420" s="43"/>
      <c r="GN420" s="43"/>
      <c r="GO420" s="43"/>
      <c r="GP420" s="43"/>
      <c r="GQ420" s="43"/>
      <c r="GR420" s="43"/>
      <c r="GS420" s="43"/>
      <c r="GT420" s="43"/>
      <c r="GU420" s="43"/>
      <c r="GV420" s="43"/>
      <c r="GW420" s="43"/>
      <c r="GX420" s="43"/>
      <c r="GY420" s="43"/>
      <c r="GZ420" s="43"/>
      <c r="HA420" s="43"/>
      <c r="HB420" s="43"/>
      <c r="HC420" s="43"/>
      <c r="HD420" s="43"/>
      <c r="HE420" s="43"/>
      <c r="HF420" s="43"/>
      <c r="HG420" s="43"/>
      <c r="HH420" s="43"/>
      <c r="HI420" s="43"/>
      <c r="HJ420" s="43"/>
      <c r="HK420" s="43"/>
      <c r="HL420" s="43"/>
      <c r="HM420" s="43"/>
      <c r="HN420" s="43"/>
      <c r="HO420" s="43"/>
      <c r="HP420" s="43"/>
      <c r="HQ420" s="43"/>
      <c r="HR420" s="43"/>
      <c r="HS420" s="43"/>
      <c r="HT420" s="43"/>
      <c r="HU420" s="43"/>
      <c r="HV420" s="43"/>
      <c r="HW420" s="43"/>
      <c r="HX420" s="43"/>
      <c r="HY420" s="43"/>
      <c r="HZ420" s="43"/>
      <c r="IA420" s="43"/>
      <c r="IB420" s="43"/>
      <c r="IC420" s="43"/>
      <c r="ID420" s="43"/>
      <c r="IE420" s="43"/>
      <c r="IF420" s="43"/>
      <c r="IG420" s="43"/>
      <c r="IH420" s="43"/>
      <c r="II420" s="43"/>
      <c r="IJ420" s="43"/>
      <c r="IK420" s="43"/>
      <c r="IL420" s="43"/>
      <c r="IM420" s="43"/>
      <c r="IN420" s="43"/>
      <c r="IO420" s="43"/>
      <c r="IP420" s="43"/>
      <c r="IQ420" s="43"/>
      <c r="IR420" s="43"/>
      <c r="IS420" s="43"/>
      <c r="IT420" s="43"/>
      <c r="IU420" s="43"/>
      <c r="IV420" s="43"/>
    </row>
    <row r="421" spans="1:256" s="201" customFormat="1" x14ac:dyDescent="0.2">
      <c r="A421" s="185"/>
      <c r="B421" s="187"/>
      <c r="C421" s="196"/>
      <c r="D421" s="43"/>
      <c r="E421" s="185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  <c r="DI421" s="43"/>
      <c r="DJ421" s="43"/>
      <c r="DK421" s="43"/>
      <c r="DL421" s="43"/>
      <c r="DM421" s="43"/>
      <c r="DN421" s="43"/>
      <c r="DO421" s="43"/>
      <c r="DP421" s="43"/>
      <c r="DQ421" s="43"/>
      <c r="DR421" s="43"/>
      <c r="DS421" s="43"/>
      <c r="DT421" s="43"/>
      <c r="DU421" s="43"/>
      <c r="DV421" s="43"/>
      <c r="DW421" s="43"/>
      <c r="DX421" s="43"/>
      <c r="DY421" s="43"/>
      <c r="DZ421" s="43"/>
      <c r="EA421" s="43"/>
      <c r="EB421" s="43"/>
      <c r="EC421" s="43"/>
      <c r="ED421" s="43"/>
      <c r="EE421" s="43"/>
      <c r="EF421" s="43"/>
      <c r="EG421" s="43"/>
      <c r="EH421" s="43"/>
      <c r="EI421" s="43"/>
      <c r="EJ421" s="43"/>
      <c r="EK421" s="43"/>
      <c r="EL421" s="43"/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/>
      <c r="EX421" s="43"/>
      <c r="EY421" s="43"/>
      <c r="EZ421" s="43"/>
      <c r="FA421" s="43"/>
      <c r="FB421" s="43"/>
      <c r="FC421" s="43"/>
      <c r="FD421" s="43"/>
      <c r="FE421" s="43"/>
      <c r="FF421" s="43"/>
      <c r="FG421" s="43"/>
      <c r="FH421" s="43"/>
      <c r="FI421" s="43"/>
      <c r="FJ421" s="43"/>
      <c r="FK421" s="43"/>
      <c r="FL421" s="43"/>
      <c r="FM421" s="43"/>
      <c r="FN421" s="43"/>
      <c r="FO421" s="43"/>
      <c r="FP421" s="43"/>
      <c r="FQ421" s="43"/>
      <c r="FR421" s="43"/>
      <c r="FS421" s="43"/>
      <c r="FT421" s="43"/>
      <c r="FU421" s="43"/>
      <c r="FV421" s="43"/>
      <c r="FW421" s="43"/>
      <c r="FX421" s="43"/>
      <c r="FY421" s="43"/>
      <c r="FZ421" s="43"/>
      <c r="GA421" s="43"/>
      <c r="GB421" s="43"/>
      <c r="GC421" s="43"/>
      <c r="GD421" s="43"/>
      <c r="GE421" s="43"/>
      <c r="GF421" s="43"/>
      <c r="GG421" s="43"/>
      <c r="GH421" s="43"/>
      <c r="GI421" s="43"/>
      <c r="GJ421" s="43"/>
      <c r="GK421" s="43"/>
      <c r="GL421" s="43"/>
      <c r="GM421" s="43"/>
      <c r="GN421" s="43"/>
      <c r="GO421" s="43"/>
      <c r="GP421" s="43"/>
      <c r="GQ421" s="43"/>
      <c r="GR421" s="43"/>
      <c r="GS421" s="43"/>
      <c r="GT421" s="43"/>
      <c r="GU421" s="43"/>
      <c r="GV421" s="43"/>
      <c r="GW421" s="43"/>
      <c r="GX421" s="43"/>
      <c r="GY421" s="43"/>
      <c r="GZ421" s="43"/>
      <c r="HA421" s="43"/>
      <c r="HB421" s="43"/>
      <c r="HC421" s="43"/>
      <c r="HD421" s="43"/>
      <c r="HE421" s="43"/>
      <c r="HF421" s="43"/>
      <c r="HG421" s="43"/>
      <c r="HH421" s="43"/>
      <c r="HI421" s="43"/>
      <c r="HJ421" s="43"/>
      <c r="HK421" s="43"/>
      <c r="HL421" s="43"/>
      <c r="HM421" s="43"/>
      <c r="HN421" s="43"/>
      <c r="HO421" s="43"/>
      <c r="HP421" s="43"/>
      <c r="HQ421" s="43"/>
      <c r="HR421" s="43"/>
      <c r="HS421" s="43"/>
      <c r="HT421" s="43"/>
      <c r="HU421" s="43"/>
      <c r="HV421" s="43"/>
      <c r="HW421" s="43"/>
      <c r="HX421" s="43"/>
      <c r="HY421" s="43"/>
      <c r="HZ421" s="43"/>
      <c r="IA421" s="43"/>
      <c r="IB421" s="43"/>
      <c r="IC421" s="43"/>
      <c r="ID421" s="43"/>
      <c r="IE421" s="43"/>
      <c r="IF421" s="43"/>
      <c r="IG421" s="43"/>
      <c r="IH421" s="43"/>
      <c r="II421" s="43"/>
      <c r="IJ421" s="43"/>
      <c r="IK421" s="43"/>
      <c r="IL421" s="43"/>
      <c r="IM421" s="43"/>
      <c r="IN421" s="43"/>
      <c r="IO421" s="43"/>
      <c r="IP421" s="43"/>
      <c r="IQ421" s="43"/>
      <c r="IR421" s="43"/>
      <c r="IS421" s="43"/>
      <c r="IT421" s="43"/>
      <c r="IU421" s="43"/>
      <c r="IV421" s="43"/>
    </row>
    <row r="422" spans="1:256" s="201" customFormat="1" x14ac:dyDescent="0.2">
      <c r="A422" s="185"/>
      <c r="B422" s="187"/>
      <c r="C422" s="196"/>
      <c r="D422" s="43"/>
      <c r="E422" s="185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  <c r="DI422" s="43"/>
      <c r="DJ422" s="43"/>
      <c r="DK422" s="43"/>
      <c r="DL422" s="43"/>
      <c r="DM422" s="43"/>
      <c r="DN422" s="43"/>
      <c r="DO422" s="43"/>
      <c r="DP422" s="43"/>
      <c r="DQ422" s="43"/>
      <c r="DR422" s="43"/>
      <c r="DS422" s="43"/>
      <c r="DT422" s="43"/>
      <c r="DU422" s="43"/>
      <c r="DV422" s="43"/>
      <c r="DW422" s="43"/>
      <c r="DX422" s="43"/>
      <c r="DY422" s="43"/>
      <c r="DZ422" s="43"/>
      <c r="EA422" s="43"/>
      <c r="EB422" s="43"/>
      <c r="EC422" s="43"/>
      <c r="ED422" s="43"/>
      <c r="EE422" s="43"/>
      <c r="EF422" s="43"/>
      <c r="EG422" s="43"/>
      <c r="EH422" s="43"/>
      <c r="EI422" s="43"/>
      <c r="EJ422" s="43"/>
      <c r="EK422" s="43"/>
      <c r="EL422" s="43"/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/>
      <c r="EX422" s="43"/>
      <c r="EY422" s="43"/>
      <c r="EZ422" s="43"/>
      <c r="FA422" s="43"/>
      <c r="FB422" s="43"/>
      <c r="FC422" s="43"/>
      <c r="FD422" s="43"/>
      <c r="FE422" s="43"/>
      <c r="FF422" s="43"/>
      <c r="FG422" s="43"/>
      <c r="FH422" s="43"/>
      <c r="FI422" s="43"/>
      <c r="FJ422" s="43"/>
      <c r="FK422" s="43"/>
      <c r="FL422" s="43"/>
      <c r="FM422" s="43"/>
      <c r="FN422" s="43"/>
      <c r="FO422" s="43"/>
      <c r="FP422" s="43"/>
      <c r="FQ422" s="43"/>
      <c r="FR422" s="43"/>
      <c r="FS422" s="43"/>
      <c r="FT422" s="43"/>
      <c r="FU422" s="43"/>
      <c r="FV422" s="43"/>
      <c r="FW422" s="43"/>
      <c r="FX422" s="43"/>
      <c r="FY422" s="43"/>
      <c r="FZ422" s="43"/>
      <c r="GA422" s="43"/>
      <c r="GB422" s="43"/>
      <c r="GC422" s="43"/>
      <c r="GD422" s="43"/>
      <c r="GE422" s="43"/>
      <c r="GF422" s="43"/>
      <c r="GG422" s="43"/>
      <c r="GH422" s="43"/>
      <c r="GI422" s="43"/>
      <c r="GJ422" s="43"/>
      <c r="GK422" s="43"/>
      <c r="GL422" s="43"/>
      <c r="GM422" s="43"/>
      <c r="GN422" s="43"/>
      <c r="GO422" s="43"/>
      <c r="GP422" s="43"/>
      <c r="GQ422" s="43"/>
      <c r="GR422" s="43"/>
      <c r="GS422" s="43"/>
      <c r="GT422" s="43"/>
      <c r="GU422" s="43"/>
      <c r="GV422" s="43"/>
      <c r="GW422" s="43"/>
      <c r="GX422" s="43"/>
      <c r="GY422" s="43"/>
      <c r="GZ422" s="43"/>
      <c r="HA422" s="43"/>
      <c r="HB422" s="43"/>
      <c r="HC422" s="43"/>
      <c r="HD422" s="43"/>
      <c r="HE422" s="43"/>
      <c r="HF422" s="43"/>
      <c r="HG422" s="43"/>
      <c r="HH422" s="43"/>
      <c r="HI422" s="43"/>
      <c r="HJ422" s="43"/>
      <c r="HK422" s="43"/>
      <c r="HL422" s="43"/>
      <c r="HM422" s="43"/>
      <c r="HN422" s="43"/>
      <c r="HO422" s="43"/>
      <c r="HP422" s="43"/>
      <c r="HQ422" s="43"/>
      <c r="HR422" s="43"/>
      <c r="HS422" s="43"/>
      <c r="HT422" s="43"/>
      <c r="HU422" s="43"/>
      <c r="HV422" s="43"/>
      <c r="HW422" s="43"/>
      <c r="HX422" s="43"/>
      <c r="HY422" s="43"/>
      <c r="HZ422" s="43"/>
      <c r="IA422" s="43"/>
      <c r="IB422" s="43"/>
      <c r="IC422" s="43"/>
      <c r="ID422" s="43"/>
      <c r="IE422" s="43"/>
      <c r="IF422" s="43"/>
      <c r="IG422" s="43"/>
      <c r="IH422" s="43"/>
      <c r="II422" s="43"/>
      <c r="IJ422" s="43"/>
      <c r="IK422" s="43"/>
      <c r="IL422" s="43"/>
      <c r="IM422" s="43"/>
      <c r="IN422" s="43"/>
      <c r="IO422" s="43"/>
      <c r="IP422" s="43"/>
      <c r="IQ422" s="43"/>
      <c r="IR422" s="43"/>
      <c r="IS422" s="43"/>
      <c r="IT422" s="43"/>
      <c r="IU422" s="43"/>
      <c r="IV422" s="43"/>
    </row>
    <row r="423" spans="1:256" s="201" customFormat="1" x14ac:dyDescent="0.2">
      <c r="A423" s="185"/>
      <c r="B423" s="187"/>
      <c r="C423" s="196"/>
      <c r="D423" s="43"/>
      <c r="E423" s="185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43"/>
      <c r="DL423" s="43"/>
      <c r="DM423" s="43"/>
      <c r="DN423" s="43"/>
      <c r="DO423" s="43"/>
      <c r="DP423" s="43"/>
      <c r="DQ423" s="43"/>
      <c r="DR423" s="43"/>
      <c r="DS423" s="43"/>
      <c r="DT423" s="43"/>
      <c r="DU423" s="43"/>
      <c r="DV423" s="43"/>
      <c r="DW423" s="43"/>
      <c r="DX423" s="43"/>
      <c r="DY423" s="43"/>
      <c r="DZ423" s="43"/>
      <c r="EA423" s="43"/>
      <c r="EB423" s="43"/>
      <c r="EC423" s="43"/>
      <c r="ED423" s="43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  <c r="FA423" s="43"/>
      <c r="FB423" s="43"/>
      <c r="FC423" s="43"/>
      <c r="FD423" s="43"/>
      <c r="FE423" s="43"/>
      <c r="FF423" s="43"/>
      <c r="FG423" s="43"/>
      <c r="FH423" s="43"/>
      <c r="FI423" s="43"/>
      <c r="FJ423" s="43"/>
      <c r="FK423" s="43"/>
      <c r="FL423" s="43"/>
      <c r="FM423" s="43"/>
      <c r="FN423" s="43"/>
      <c r="FO423" s="43"/>
      <c r="FP423" s="43"/>
      <c r="FQ423" s="43"/>
      <c r="FR423" s="43"/>
      <c r="FS423" s="43"/>
      <c r="FT423" s="43"/>
      <c r="FU423" s="43"/>
      <c r="FV423" s="43"/>
      <c r="FW423" s="43"/>
      <c r="FX423" s="43"/>
      <c r="FY423" s="43"/>
      <c r="FZ423" s="43"/>
      <c r="GA423" s="43"/>
      <c r="GB423" s="43"/>
      <c r="GC423" s="43"/>
      <c r="GD423" s="43"/>
      <c r="GE423" s="43"/>
      <c r="GF423" s="43"/>
      <c r="GG423" s="43"/>
      <c r="GH423" s="43"/>
      <c r="GI423" s="43"/>
      <c r="GJ423" s="43"/>
      <c r="GK423" s="43"/>
      <c r="GL423" s="43"/>
      <c r="GM423" s="43"/>
      <c r="GN423" s="43"/>
      <c r="GO423" s="43"/>
      <c r="GP423" s="43"/>
      <c r="GQ423" s="43"/>
      <c r="GR423" s="43"/>
      <c r="GS423" s="43"/>
      <c r="GT423" s="43"/>
      <c r="GU423" s="43"/>
      <c r="GV423" s="43"/>
      <c r="GW423" s="43"/>
      <c r="GX423" s="43"/>
      <c r="GY423" s="43"/>
      <c r="GZ423" s="43"/>
      <c r="HA423" s="43"/>
      <c r="HB423" s="43"/>
      <c r="HC423" s="43"/>
      <c r="HD423" s="43"/>
      <c r="HE423" s="43"/>
      <c r="HF423" s="43"/>
      <c r="HG423" s="43"/>
      <c r="HH423" s="43"/>
      <c r="HI423" s="43"/>
      <c r="HJ423" s="43"/>
      <c r="HK423" s="43"/>
      <c r="HL423" s="43"/>
      <c r="HM423" s="43"/>
      <c r="HN423" s="43"/>
      <c r="HO423" s="43"/>
      <c r="HP423" s="43"/>
      <c r="HQ423" s="43"/>
      <c r="HR423" s="43"/>
      <c r="HS423" s="43"/>
      <c r="HT423" s="43"/>
      <c r="HU423" s="43"/>
      <c r="HV423" s="43"/>
      <c r="HW423" s="43"/>
      <c r="HX423" s="43"/>
      <c r="HY423" s="43"/>
      <c r="HZ423" s="43"/>
      <c r="IA423" s="43"/>
      <c r="IB423" s="43"/>
      <c r="IC423" s="43"/>
      <c r="ID423" s="43"/>
      <c r="IE423" s="43"/>
      <c r="IF423" s="43"/>
      <c r="IG423" s="43"/>
      <c r="IH423" s="43"/>
      <c r="II423" s="43"/>
      <c r="IJ423" s="43"/>
      <c r="IK423" s="43"/>
      <c r="IL423" s="43"/>
      <c r="IM423" s="43"/>
      <c r="IN423" s="43"/>
      <c r="IO423" s="43"/>
      <c r="IP423" s="43"/>
      <c r="IQ423" s="43"/>
      <c r="IR423" s="43"/>
      <c r="IS423" s="43"/>
      <c r="IT423" s="43"/>
      <c r="IU423" s="43"/>
      <c r="IV423" s="43"/>
    </row>
    <row r="424" spans="1:256" s="201" customFormat="1" x14ac:dyDescent="0.2">
      <c r="A424" s="185"/>
      <c r="B424" s="187"/>
      <c r="C424" s="196"/>
      <c r="D424" s="43"/>
      <c r="E424" s="185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  <c r="DI424" s="43"/>
      <c r="DJ424" s="43"/>
      <c r="DK424" s="43"/>
      <c r="DL424" s="43"/>
      <c r="DM424" s="43"/>
      <c r="DN424" s="43"/>
      <c r="DO424" s="43"/>
      <c r="DP424" s="43"/>
      <c r="DQ424" s="43"/>
      <c r="DR424" s="43"/>
      <c r="DS424" s="43"/>
      <c r="DT424" s="43"/>
      <c r="DU424" s="43"/>
      <c r="DV424" s="43"/>
      <c r="DW424" s="43"/>
      <c r="DX424" s="43"/>
      <c r="DY424" s="43"/>
      <c r="DZ424" s="43"/>
      <c r="EA424" s="43"/>
      <c r="EB424" s="43"/>
      <c r="EC424" s="43"/>
      <c r="ED424" s="43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  <c r="FA424" s="43"/>
      <c r="FB424" s="43"/>
      <c r="FC424" s="43"/>
      <c r="FD424" s="43"/>
      <c r="FE424" s="43"/>
      <c r="FF424" s="43"/>
      <c r="FG424" s="43"/>
      <c r="FH424" s="43"/>
      <c r="FI424" s="43"/>
      <c r="FJ424" s="43"/>
      <c r="FK424" s="43"/>
      <c r="FL424" s="43"/>
      <c r="FM424" s="43"/>
      <c r="FN424" s="43"/>
      <c r="FO424" s="43"/>
      <c r="FP424" s="43"/>
      <c r="FQ424" s="43"/>
      <c r="FR424" s="43"/>
      <c r="FS424" s="43"/>
      <c r="FT424" s="43"/>
      <c r="FU424" s="43"/>
      <c r="FV424" s="43"/>
      <c r="FW424" s="43"/>
      <c r="FX424" s="43"/>
      <c r="FY424" s="43"/>
      <c r="FZ424" s="43"/>
      <c r="GA424" s="43"/>
      <c r="GB424" s="43"/>
      <c r="GC424" s="43"/>
      <c r="GD424" s="43"/>
      <c r="GE424" s="43"/>
      <c r="GF424" s="43"/>
      <c r="GG424" s="43"/>
      <c r="GH424" s="43"/>
      <c r="GI424" s="43"/>
      <c r="GJ424" s="43"/>
      <c r="GK424" s="43"/>
      <c r="GL424" s="43"/>
      <c r="GM424" s="43"/>
      <c r="GN424" s="43"/>
      <c r="GO424" s="43"/>
      <c r="GP424" s="43"/>
      <c r="GQ424" s="43"/>
      <c r="GR424" s="43"/>
      <c r="GS424" s="43"/>
      <c r="GT424" s="43"/>
      <c r="GU424" s="43"/>
      <c r="GV424" s="43"/>
      <c r="GW424" s="43"/>
      <c r="GX424" s="43"/>
      <c r="GY424" s="43"/>
      <c r="GZ424" s="43"/>
      <c r="HA424" s="43"/>
      <c r="HB424" s="43"/>
      <c r="HC424" s="43"/>
      <c r="HD424" s="43"/>
      <c r="HE424" s="43"/>
      <c r="HF424" s="43"/>
      <c r="HG424" s="43"/>
      <c r="HH424" s="43"/>
      <c r="HI424" s="43"/>
      <c r="HJ424" s="43"/>
      <c r="HK424" s="43"/>
      <c r="HL424" s="43"/>
      <c r="HM424" s="43"/>
      <c r="HN424" s="43"/>
      <c r="HO424" s="43"/>
      <c r="HP424" s="43"/>
      <c r="HQ424" s="43"/>
      <c r="HR424" s="43"/>
      <c r="HS424" s="43"/>
      <c r="HT424" s="43"/>
      <c r="HU424" s="43"/>
      <c r="HV424" s="43"/>
      <c r="HW424" s="43"/>
      <c r="HX424" s="43"/>
      <c r="HY424" s="43"/>
      <c r="HZ424" s="43"/>
      <c r="IA424" s="43"/>
      <c r="IB424" s="43"/>
      <c r="IC424" s="43"/>
      <c r="ID424" s="43"/>
      <c r="IE424" s="43"/>
      <c r="IF424" s="43"/>
      <c r="IG424" s="43"/>
      <c r="IH424" s="43"/>
      <c r="II424" s="43"/>
      <c r="IJ424" s="43"/>
      <c r="IK424" s="43"/>
      <c r="IL424" s="43"/>
      <c r="IM424" s="43"/>
      <c r="IN424" s="43"/>
      <c r="IO424" s="43"/>
      <c r="IP424" s="43"/>
      <c r="IQ424" s="43"/>
      <c r="IR424" s="43"/>
      <c r="IS424" s="43"/>
      <c r="IT424" s="43"/>
      <c r="IU424" s="43"/>
      <c r="IV424" s="43"/>
    </row>
    <row r="425" spans="1:256" s="201" customFormat="1" x14ac:dyDescent="0.2">
      <c r="A425" s="185"/>
      <c r="B425" s="187"/>
      <c r="C425" s="196"/>
      <c r="D425" s="43"/>
      <c r="E425" s="185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  <c r="FA425" s="43"/>
      <c r="FB425" s="43"/>
      <c r="FC425" s="43"/>
      <c r="FD425" s="43"/>
      <c r="FE425" s="43"/>
      <c r="FF425" s="43"/>
      <c r="FG425" s="43"/>
      <c r="FH425" s="43"/>
      <c r="FI425" s="43"/>
      <c r="FJ425" s="43"/>
      <c r="FK425" s="43"/>
      <c r="FL425" s="43"/>
      <c r="FM425" s="43"/>
      <c r="FN425" s="43"/>
      <c r="FO425" s="43"/>
      <c r="FP425" s="43"/>
      <c r="FQ425" s="43"/>
      <c r="FR425" s="43"/>
      <c r="FS425" s="43"/>
      <c r="FT425" s="43"/>
      <c r="FU425" s="43"/>
      <c r="FV425" s="43"/>
      <c r="FW425" s="43"/>
      <c r="FX425" s="43"/>
      <c r="FY425" s="43"/>
      <c r="FZ425" s="43"/>
      <c r="GA425" s="43"/>
      <c r="GB425" s="43"/>
      <c r="GC425" s="43"/>
      <c r="GD425" s="43"/>
      <c r="GE425" s="43"/>
      <c r="GF425" s="43"/>
      <c r="GG425" s="43"/>
      <c r="GH425" s="43"/>
      <c r="GI425" s="43"/>
      <c r="GJ425" s="43"/>
      <c r="GK425" s="43"/>
      <c r="GL425" s="43"/>
      <c r="GM425" s="43"/>
      <c r="GN425" s="43"/>
      <c r="GO425" s="43"/>
      <c r="GP425" s="43"/>
      <c r="GQ425" s="43"/>
      <c r="GR425" s="43"/>
      <c r="GS425" s="43"/>
      <c r="GT425" s="43"/>
      <c r="GU425" s="43"/>
      <c r="GV425" s="43"/>
      <c r="GW425" s="43"/>
      <c r="GX425" s="43"/>
      <c r="GY425" s="43"/>
      <c r="GZ425" s="43"/>
      <c r="HA425" s="43"/>
      <c r="HB425" s="43"/>
      <c r="HC425" s="43"/>
      <c r="HD425" s="43"/>
      <c r="HE425" s="43"/>
      <c r="HF425" s="43"/>
      <c r="HG425" s="43"/>
      <c r="HH425" s="43"/>
      <c r="HI425" s="43"/>
      <c r="HJ425" s="43"/>
      <c r="HK425" s="43"/>
      <c r="HL425" s="43"/>
      <c r="HM425" s="43"/>
      <c r="HN425" s="43"/>
      <c r="HO425" s="43"/>
      <c r="HP425" s="43"/>
      <c r="HQ425" s="43"/>
      <c r="HR425" s="43"/>
      <c r="HS425" s="43"/>
      <c r="HT425" s="43"/>
      <c r="HU425" s="43"/>
      <c r="HV425" s="43"/>
      <c r="HW425" s="43"/>
      <c r="HX425" s="43"/>
      <c r="HY425" s="43"/>
      <c r="HZ425" s="43"/>
      <c r="IA425" s="43"/>
      <c r="IB425" s="43"/>
      <c r="IC425" s="43"/>
      <c r="ID425" s="43"/>
      <c r="IE425" s="43"/>
      <c r="IF425" s="43"/>
      <c r="IG425" s="43"/>
      <c r="IH425" s="43"/>
      <c r="II425" s="43"/>
      <c r="IJ425" s="43"/>
      <c r="IK425" s="43"/>
      <c r="IL425" s="43"/>
      <c r="IM425" s="43"/>
      <c r="IN425" s="43"/>
      <c r="IO425" s="43"/>
      <c r="IP425" s="43"/>
      <c r="IQ425" s="43"/>
      <c r="IR425" s="43"/>
      <c r="IS425" s="43"/>
      <c r="IT425" s="43"/>
      <c r="IU425" s="43"/>
      <c r="IV425" s="43"/>
    </row>
    <row r="426" spans="1:256" s="201" customFormat="1" x14ac:dyDescent="0.2">
      <c r="A426" s="185"/>
      <c r="B426" s="187"/>
      <c r="C426" s="196"/>
      <c r="D426" s="43"/>
      <c r="E426" s="185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  <c r="DI426" s="43"/>
      <c r="DJ426" s="43"/>
      <c r="DK426" s="43"/>
      <c r="DL426" s="43"/>
      <c r="DM426" s="43"/>
      <c r="DN426" s="43"/>
      <c r="DO426" s="43"/>
      <c r="DP426" s="43"/>
      <c r="DQ426" s="43"/>
      <c r="DR426" s="43"/>
      <c r="DS426" s="43"/>
      <c r="DT426" s="43"/>
      <c r="DU426" s="43"/>
      <c r="DV426" s="43"/>
      <c r="DW426" s="43"/>
      <c r="DX426" s="43"/>
      <c r="DY426" s="43"/>
      <c r="DZ426" s="43"/>
      <c r="EA426" s="43"/>
      <c r="EB426" s="43"/>
      <c r="EC426" s="43"/>
      <c r="ED426" s="43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  <c r="FA426" s="43"/>
      <c r="FB426" s="43"/>
      <c r="FC426" s="43"/>
      <c r="FD426" s="43"/>
      <c r="FE426" s="43"/>
      <c r="FF426" s="43"/>
      <c r="FG426" s="43"/>
      <c r="FH426" s="43"/>
      <c r="FI426" s="43"/>
      <c r="FJ426" s="43"/>
      <c r="FK426" s="43"/>
      <c r="FL426" s="43"/>
      <c r="FM426" s="43"/>
      <c r="FN426" s="43"/>
      <c r="FO426" s="43"/>
      <c r="FP426" s="43"/>
      <c r="FQ426" s="43"/>
      <c r="FR426" s="43"/>
      <c r="FS426" s="43"/>
      <c r="FT426" s="43"/>
      <c r="FU426" s="43"/>
      <c r="FV426" s="43"/>
      <c r="FW426" s="43"/>
      <c r="FX426" s="43"/>
      <c r="FY426" s="43"/>
      <c r="FZ426" s="43"/>
      <c r="GA426" s="43"/>
      <c r="GB426" s="43"/>
      <c r="GC426" s="43"/>
      <c r="GD426" s="43"/>
      <c r="GE426" s="43"/>
      <c r="GF426" s="43"/>
      <c r="GG426" s="43"/>
      <c r="GH426" s="43"/>
      <c r="GI426" s="43"/>
      <c r="GJ426" s="43"/>
      <c r="GK426" s="43"/>
      <c r="GL426" s="43"/>
      <c r="GM426" s="43"/>
      <c r="GN426" s="43"/>
      <c r="GO426" s="43"/>
      <c r="GP426" s="43"/>
      <c r="GQ426" s="43"/>
      <c r="GR426" s="43"/>
      <c r="GS426" s="43"/>
      <c r="GT426" s="43"/>
      <c r="GU426" s="43"/>
      <c r="GV426" s="43"/>
      <c r="GW426" s="43"/>
      <c r="GX426" s="43"/>
      <c r="GY426" s="43"/>
      <c r="GZ426" s="43"/>
      <c r="HA426" s="43"/>
      <c r="HB426" s="43"/>
      <c r="HC426" s="43"/>
      <c r="HD426" s="43"/>
      <c r="HE426" s="43"/>
      <c r="HF426" s="43"/>
      <c r="HG426" s="43"/>
      <c r="HH426" s="43"/>
      <c r="HI426" s="43"/>
      <c r="HJ426" s="43"/>
      <c r="HK426" s="43"/>
      <c r="HL426" s="43"/>
      <c r="HM426" s="43"/>
      <c r="HN426" s="43"/>
      <c r="HO426" s="43"/>
      <c r="HP426" s="43"/>
      <c r="HQ426" s="43"/>
      <c r="HR426" s="43"/>
      <c r="HS426" s="43"/>
      <c r="HT426" s="43"/>
      <c r="HU426" s="43"/>
      <c r="HV426" s="43"/>
      <c r="HW426" s="43"/>
      <c r="HX426" s="43"/>
      <c r="HY426" s="43"/>
      <c r="HZ426" s="43"/>
      <c r="IA426" s="43"/>
      <c r="IB426" s="43"/>
      <c r="IC426" s="43"/>
      <c r="ID426" s="43"/>
      <c r="IE426" s="43"/>
      <c r="IF426" s="43"/>
      <c r="IG426" s="43"/>
      <c r="IH426" s="43"/>
      <c r="II426" s="43"/>
      <c r="IJ426" s="43"/>
      <c r="IK426" s="43"/>
      <c r="IL426" s="43"/>
      <c r="IM426" s="43"/>
      <c r="IN426" s="43"/>
      <c r="IO426" s="43"/>
      <c r="IP426" s="43"/>
      <c r="IQ426" s="43"/>
      <c r="IR426" s="43"/>
      <c r="IS426" s="43"/>
      <c r="IT426" s="43"/>
      <c r="IU426" s="43"/>
      <c r="IV426" s="43"/>
    </row>
    <row r="427" spans="1:256" s="201" customFormat="1" x14ac:dyDescent="0.2">
      <c r="A427" s="185"/>
      <c r="B427" s="187"/>
      <c r="C427" s="196"/>
      <c r="D427" s="43"/>
      <c r="E427" s="185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  <c r="FA427" s="43"/>
      <c r="FB427" s="43"/>
      <c r="FC427" s="43"/>
      <c r="FD427" s="43"/>
      <c r="FE427" s="43"/>
      <c r="FF427" s="43"/>
      <c r="FG427" s="43"/>
      <c r="FH427" s="43"/>
      <c r="FI427" s="43"/>
      <c r="FJ427" s="43"/>
      <c r="FK427" s="43"/>
      <c r="FL427" s="43"/>
      <c r="FM427" s="43"/>
      <c r="FN427" s="43"/>
      <c r="FO427" s="43"/>
      <c r="FP427" s="43"/>
      <c r="FQ427" s="43"/>
      <c r="FR427" s="43"/>
      <c r="FS427" s="43"/>
      <c r="FT427" s="43"/>
      <c r="FU427" s="43"/>
      <c r="FV427" s="43"/>
      <c r="FW427" s="43"/>
      <c r="FX427" s="43"/>
      <c r="FY427" s="43"/>
      <c r="FZ427" s="43"/>
      <c r="GA427" s="43"/>
      <c r="GB427" s="43"/>
      <c r="GC427" s="43"/>
      <c r="GD427" s="43"/>
      <c r="GE427" s="43"/>
      <c r="GF427" s="43"/>
      <c r="GG427" s="43"/>
      <c r="GH427" s="43"/>
      <c r="GI427" s="43"/>
      <c r="GJ427" s="43"/>
      <c r="GK427" s="43"/>
      <c r="GL427" s="43"/>
      <c r="GM427" s="43"/>
      <c r="GN427" s="43"/>
      <c r="GO427" s="43"/>
      <c r="GP427" s="43"/>
      <c r="GQ427" s="43"/>
      <c r="GR427" s="43"/>
      <c r="GS427" s="43"/>
      <c r="GT427" s="43"/>
      <c r="GU427" s="43"/>
      <c r="GV427" s="43"/>
      <c r="GW427" s="43"/>
      <c r="GX427" s="43"/>
      <c r="GY427" s="43"/>
      <c r="GZ427" s="43"/>
      <c r="HA427" s="43"/>
      <c r="HB427" s="43"/>
      <c r="HC427" s="43"/>
      <c r="HD427" s="43"/>
      <c r="HE427" s="43"/>
      <c r="HF427" s="43"/>
      <c r="HG427" s="43"/>
      <c r="HH427" s="43"/>
      <c r="HI427" s="43"/>
      <c r="HJ427" s="43"/>
      <c r="HK427" s="43"/>
      <c r="HL427" s="43"/>
      <c r="HM427" s="43"/>
      <c r="HN427" s="43"/>
      <c r="HO427" s="43"/>
      <c r="HP427" s="43"/>
      <c r="HQ427" s="43"/>
      <c r="HR427" s="43"/>
      <c r="HS427" s="43"/>
      <c r="HT427" s="43"/>
      <c r="HU427" s="43"/>
      <c r="HV427" s="43"/>
      <c r="HW427" s="43"/>
      <c r="HX427" s="43"/>
      <c r="HY427" s="43"/>
      <c r="HZ427" s="43"/>
      <c r="IA427" s="43"/>
      <c r="IB427" s="43"/>
      <c r="IC427" s="43"/>
      <c r="ID427" s="43"/>
      <c r="IE427" s="43"/>
      <c r="IF427" s="43"/>
      <c r="IG427" s="43"/>
      <c r="IH427" s="43"/>
      <c r="II427" s="43"/>
      <c r="IJ427" s="43"/>
      <c r="IK427" s="43"/>
      <c r="IL427" s="43"/>
      <c r="IM427" s="43"/>
      <c r="IN427" s="43"/>
      <c r="IO427" s="43"/>
      <c r="IP427" s="43"/>
      <c r="IQ427" s="43"/>
      <c r="IR427" s="43"/>
      <c r="IS427" s="43"/>
      <c r="IT427" s="43"/>
      <c r="IU427" s="43"/>
      <c r="IV427" s="43"/>
    </row>
    <row r="428" spans="1:256" s="201" customFormat="1" x14ac:dyDescent="0.2">
      <c r="A428" s="185"/>
      <c r="B428" s="187"/>
      <c r="C428" s="196"/>
      <c r="D428" s="43"/>
      <c r="E428" s="185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  <c r="DI428" s="43"/>
      <c r="DJ428" s="43"/>
      <c r="DK428" s="43"/>
      <c r="DL428" s="43"/>
      <c r="DM428" s="43"/>
      <c r="DN428" s="43"/>
      <c r="DO428" s="43"/>
      <c r="DP428" s="43"/>
      <c r="DQ428" s="43"/>
      <c r="DR428" s="43"/>
      <c r="DS428" s="43"/>
      <c r="DT428" s="43"/>
      <c r="DU428" s="43"/>
      <c r="DV428" s="43"/>
      <c r="DW428" s="43"/>
      <c r="DX428" s="43"/>
      <c r="DY428" s="43"/>
      <c r="DZ428" s="43"/>
      <c r="EA428" s="43"/>
      <c r="EB428" s="4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  <c r="FA428" s="43"/>
      <c r="FB428" s="43"/>
      <c r="FC428" s="43"/>
      <c r="FD428" s="43"/>
      <c r="FE428" s="43"/>
      <c r="FF428" s="43"/>
      <c r="FG428" s="43"/>
      <c r="FH428" s="43"/>
      <c r="FI428" s="43"/>
      <c r="FJ428" s="43"/>
      <c r="FK428" s="43"/>
      <c r="FL428" s="43"/>
      <c r="FM428" s="43"/>
      <c r="FN428" s="43"/>
      <c r="FO428" s="43"/>
      <c r="FP428" s="43"/>
      <c r="FQ428" s="43"/>
      <c r="FR428" s="43"/>
      <c r="FS428" s="43"/>
      <c r="FT428" s="43"/>
      <c r="FU428" s="43"/>
      <c r="FV428" s="43"/>
      <c r="FW428" s="43"/>
      <c r="FX428" s="43"/>
      <c r="FY428" s="43"/>
      <c r="FZ428" s="43"/>
      <c r="GA428" s="43"/>
      <c r="GB428" s="43"/>
      <c r="GC428" s="43"/>
      <c r="GD428" s="43"/>
      <c r="GE428" s="43"/>
      <c r="GF428" s="43"/>
      <c r="GG428" s="43"/>
      <c r="GH428" s="43"/>
      <c r="GI428" s="43"/>
      <c r="GJ428" s="43"/>
      <c r="GK428" s="43"/>
      <c r="GL428" s="43"/>
      <c r="GM428" s="43"/>
      <c r="GN428" s="43"/>
      <c r="GO428" s="43"/>
      <c r="GP428" s="43"/>
      <c r="GQ428" s="43"/>
      <c r="GR428" s="43"/>
      <c r="GS428" s="43"/>
      <c r="GT428" s="43"/>
      <c r="GU428" s="43"/>
      <c r="GV428" s="43"/>
      <c r="GW428" s="43"/>
      <c r="GX428" s="43"/>
      <c r="GY428" s="43"/>
      <c r="GZ428" s="43"/>
      <c r="HA428" s="43"/>
      <c r="HB428" s="43"/>
      <c r="HC428" s="43"/>
      <c r="HD428" s="43"/>
      <c r="HE428" s="43"/>
      <c r="HF428" s="43"/>
      <c r="HG428" s="43"/>
      <c r="HH428" s="43"/>
      <c r="HI428" s="43"/>
      <c r="HJ428" s="43"/>
      <c r="HK428" s="43"/>
      <c r="HL428" s="43"/>
      <c r="HM428" s="43"/>
      <c r="HN428" s="43"/>
      <c r="HO428" s="43"/>
      <c r="HP428" s="43"/>
      <c r="HQ428" s="43"/>
      <c r="HR428" s="43"/>
      <c r="HS428" s="43"/>
      <c r="HT428" s="43"/>
      <c r="HU428" s="43"/>
      <c r="HV428" s="43"/>
      <c r="HW428" s="43"/>
      <c r="HX428" s="43"/>
      <c r="HY428" s="43"/>
      <c r="HZ428" s="43"/>
      <c r="IA428" s="43"/>
      <c r="IB428" s="43"/>
      <c r="IC428" s="43"/>
      <c r="ID428" s="43"/>
      <c r="IE428" s="43"/>
      <c r="IF428" s="43"/>
      <c r="IG428" s="43"/>
      <c r="IH428" s="43"/>
      <c r="II428" s="43"/>
      <c r="IJ428" s="43"/>
      <c r="IK428" s="43"/>
      <c r="IL428" s="43"/>
      <c r="IM428" s="43"/>
      <c r="IN428" s="43"/>
      <c r="IO428" s="43"/>
      <c r="IP428" s="43"/>
      <c r="IQ428" s="43"/>
      <c r="IR428" s="43"/>
      <c r="IS428" s="43"/>
      <c r="IT428" s="43"/>
      <c r="IU428" s="43"/>
      <c r="IV428" s="43"/>
    </row>
    <row r="429" spans="1:256" s="201" customFormat="1" x14ac:dyDescent="0.2">
      <c r="A429" s="185"/>
      <c r="B429" s="187"/>
      <c r="C429" s="196"/>
      <c r="D429" s="43"/>
      <c r="E429" s="185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  <c r="FA429" s="43"/>
      <c r="FB429" s="43"/>
      <c r="FC429" s="43"/>
      <c r="FD429" s="43"/>
      <c r="FE429" s="43"/>
      <c r="FF429" s="43"/>
      <c r="FG429" s="43"/>
      <c r="FH429" s="43"/>
      <c r="FI429" s="43"/>
      <c r="FJ429" s="43"/>
      <c r="FK429" s="43"/>
      <c r="FL429" s="43"/>
      <c r="FM429" s="43"/>
      <c r="FN429" s="43"/>
      <c r="FO429" s="43"/>
      <c r="FP429" s="43"/>
      <c r="FQ429" s="43"/>
      <c r="FR429" s="43"/>
      <c r="FS429" s="43"/>
      <c r="FT429" s="43"/>
      <c r="FU429" s="43"/>
      <c r="FV429" s="43"/>
      <c r="FW429" s="43"/>
      <c r="FX429" s="43"/>
      <c r="FY429" s="43"/>
      <c r="FZ429" s="43"/>
      <c r="GA429" s="43"/>
      <c r="GB429" s="43"/>
      <c r="GC429" s="43"/>
      <c r="GD429" s="43"/>
      <c r="GE429" s="43"/>
      <c r="GF429" s="43"/>
      <c r="GG429" s="43"/>
      <c r="GH429" s="43"/>
      <c r="GI429" s="43"/>
      <c r="GJ429" s="43"/>
      <c r="GK429" s="43"/>
      <c r="GL429" s="43"/>
      <c r="GM429" s="43"/>
      <c r="GN429" s="43"/>
      <c r="GO429" s="43"/>
      <c r="GP429" s="43"/>
      <c r="GQ429" s="43"/>
      <c r="GR429" s="43"/>
      <c r="GS429" s="43"/>
      <c r="GT429" s="43"/>
      <c r="GU429" s="43"/>
      <c r="GV429" s="43"/>
      <c r="GW429" s="43"/>
      <c r="GX429" s="43"/>
      <c r="GY429" s="43"/>
      <c r="GZ429" s="43"/>
      <c r="HA429" s="43"/>
      <c r="HB429" s="43"/>
      <c r="HC429" s="43"/>
      <c r="HD429" s="43"/>
      <c r="HE429" s="43"/>
      <c r="HF429" s="43"/>
      <c r="HG429" s="43"/>
      <c r="HH429" s="43"/>
      <c r="HI429" s="43"/>
      <c r="HJ429" s="43"/>
      <c r="HK429" s="43"/>
      <c r="HL429" s="43"/>
      <c r="HM429" s="43"/>
      <c r="HN429" s="43"/>
      <c r="HO429" s="43"/>
      <c r="HP429" s="43"/>
      <c r="HQ429" s="43"/>
      <c r="HR429" s="43"/>
      <c r="HS429" s="43"/>
      <c r="HT429" s="43"/>
      <c r="HU429" s="43"/>
      <c r="HV429" s="43"/>
      <c r="HW429" s="43"/>
      <c r="HX429" s="43"/>
      <c r="HY429" s="43"/>
      <c r="HZ429" s="43"/>
      <c r="IA429" s="43"/>
      <c r="IB429" s="43"/>
      <c r="IC429" s="43"/>
      <c r="ID429" s="43"/>
      <c r="IE429" s="43"/>
      <c r="IF429" s="43"/>
      <c r="IG429" s="43"/>
      <c r="IH429" s="43"/>
      <c r="II429" s="43"/>
      <c r="IJ429" s="43"/>
      <c r="IK429" s="43"/>
      <c r="IL429" s="43"/>
      <c r="IM429" s="43"/>
      <c r="IN429" s="43"/>
      <c r="IO429" s="43"/>
      <c r="IP429" s="43"/>
      <c r="IQ429" s="43"/>
      <c r="IR429" s="43"/>
      <c r="IS429" s="43"/>
      <c r="IT429" s="43"/>
      <c r="IU429" s="43"/>
      <c r="IV429" s="43"/>
    </row>
    <row r="430" spans="1:256" s="201" customFormat="1" x14ac:dyDescent="0.2">
      <c r="A430" s="185"/>
      <c r="B430" s="187"/>
      <c r="C430" s="196"/>
      <c r="D430" s="43"/>
      <c r="E430" s="185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43"/>
      <c r="DL430" s="43"/>
      <c r="DM430" s="43"/>
      <c r="DN430" s="43"/>
      <c r="DO430" s="43"/>
      <c r="DP430" s="43"/>
      <c r="DQ430" s="43"/>
      <c r="DR430" s="43"/>
      <c r="DS430" s="43"/>
      <c r="DT430" s="43"/>
      <c r="DU430" s="43"/>
      <c r="DV430" s="43"/>
      <c r="DW430" s="43"/>
      <c r="DX430" s="43"/>
      <c r="DY430" s="43"/>
      <c r="DZ430" s="43"/>
      <c r="EA430" s="43"/>
      <c r="EB430" s="4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  <c r="FA430" s="43"/>
      <c r="FB430" s="43"/>
      <c r="FC430" s="43"/>
      <c r="FD430" s="43"/>
      <c r="FE430" s="43"/>
      <c r="FF430" s="43"/>
      <c r="FG430" s="43"/>
      <c r="FH430" s="43"/>
      <c r="FI430" s="43"/>
      <c r="FJ430" s="43"/>
      <c r="FK430" s="43"/>
      <c r="FL430" s="43"/>
      <c r="FM430" s="43"/>
      <c r="FN430" s="43"/>
      <c r="FO430" s="43"/>
      <c r="FP430" s="43"/>
      <c r="FQ430" s="43"/>
      <c r="FR430" s="43"/>
      <c r="FS430" s="43"/>
      <c r="FT430" s="43"/>
      <c r="FU430" s="43"/>
      <c r="FV430" s="43"/>
      <c r="FW430" s="43"/>
      <c r="FX430" s="43"/>
      <c r="FY430" s="43"/>
      <c r="FZ430" s="43"/>
      <c r="GA430" s="43"/>
      <c r="GB430" s="43"/>
      <c r="GC430" s="43"/>
      <c r="GD430" s="43"/>
      <c r="GE430" s="43"/>
      <c r="GF430" s="43"/>
      <c r="GG430" s="43"/>
      <c r="GH430" s="43"/>
      <c r="GI430" s="43"/>
      <c r="GJ430" s="43"/>
      <c r="GK430" s="43"/>
      <c r="GL430" s="43"/>
      <c r="GM430" s="43"/>
      <c r="GN430" s="43"/>
      <c r="GO430" s="43"/>
      <c r="GP430" s="43"/>
      <c r="GQ430" s="43"/>
      <c r="GR430" s="43"/>
      <c r="GS430" s="43"/>
      <c r="GT430" s="43"/>
      <c r="GU430" s="43"/>
      <c r="GV430" s="43"/>
      <c r="GW430" s="43"/>
      <c r="GX430" s="43"/>
      <c r="GY430" s="43"/>
      <c r="GZ430" s="43"/>
      <c r="HA430" s="43"/>
      <c r="HB430" s="43"/>
      <c r="HC430" s="43"/>
      <c r="HD430" s="43"/>
      <c r="HE430" s="43"/>
      <c r="HF430" s="43"/>
      <c r="HG430" s="43"/>
      <c r="HH430" s="43"/>
      <c r="HI430" s="43"/>
      <c r="HJ430" s="43"/>
      <c r="HK430" s="43"/>
      <c r="HL430" s="43"/>
      <c r="HM430" s="43"/>
      <c r="HN430" s="43"/>
      <c r="HO430" s="43"/>
      <c r="HP430" s="43"/>
      <c r="HQ430" s="43"/>
      <c r="HR430" s="43"/>
      <c r="HS430" s="43"/>
      <c r="HT430" s="43"/>
      <c r="HU430" s="43"/>
      <c r="HV430" s="43"/>
      <c r="HW430" s="43"/>
      <c r="HX430" s="43"/>
      <c r="HY430" s="43"/>
      <c r="HZ430" s="43"/>
      <c r="IA430" s="43"/>
      <c r="IB430" s="43"/>
      <c r="IC430" s="43"/>
      <c r="ID430" s="43"/>
      <c r="IE430" s="43"/>
      <c r="IF430" s="43"/>
      <c r="IG430" s="43"/>
      <c r="IH430" s="43"/>
      <c r="II430" s="43"/>
      <c r="IJ430" s="43"/>
      <c r="IK430" s="43"/>
      <c r="IL430" s="43"/>
      <c r="IM430" s="43"/>
      <c r="IN430" s="43"/>
      <c r="IO430" s="43"/>
      <c r="IP430" s="43"/>
      <c r="IQ430" s="43"/>
      <c r="IR430" s="43"/>
      <c r="IS430" s="43"/>
      <c r="IT430" s="43"/>
      <c r="IU430" s="43"/>
      <c r="IV430" s="43"/>
    </row>
    <row r="431" spans="1:256" s="201" customFormat="1" x14ac:dyDescent="0.2">
      <c r="A431" s="185"/>
      <c r="B431" s="187"/>
      <c r="C431" s="196"/>
      <c r="D431" s="43"/>
      <c r="E431" s="185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  <c r="FA431" s="43"/>
      <c r="FB431" s="43"/>
      <c r="FC431" s="43"/>
      <c r="FD431" s="43"/>
      <c r="FE431" s="43"/>
      <c r="FF431" s="43"/>
      <c r="FG431" s="43"/>
      <c r="FH431" s="43"/>
      <c r="FI431" s="43"/>
      <c r="FJ431" s="43"/>
      <c r="FK431" s="43"/>
      <c r="FL431" s="43"/>
      <c r="FM431" s="43"/>
      <c r="FN431" s="43"/>
      <c r="FO431" s="43"/>
      <c r="FP431" s="43"/>
      <c r="FQ431" s="43"/>
      <c r="FR431" s="43"/>
      <c r="FS431" s="43"/>
      <c r="FT431" s="43"/>
      <c r="FU431" s="43"/>
      <c r="FV431" s="43"/>
      <c r="FW431" s="43"/>
      <c r="FX431" s="43"/>
      <c r="FY431" s="43"/>
      <c r="FZ431" s="43"/>
      <c r="GA431" s="43"/>
      <c r="GB431" s="43"/>
      <c r="GC431" s="43"/>
      <c r="GD431" s="43"/>
      <c r="GE431" s="43"/>
      <c r="GF431" s="43"/>
      <c r="GG431" s="43"/>
      <c r="GH431" s="43"/>
      <c r="GI431" s="43"/>
      <c r="GJ431" s="43"/>
      <c r="GK431" s="43"/>
      <c r="GL431" s="43"/>
      <c r="GM431" s="43"/>
      <c r="GN431" s="43"/>
      <c r="GO431" s="43"/>
      <c r="GP431" s="43"/>
      <c r="GQ431" s="43"/>
      <c r="GR431" s="43"/>
      <c r="GS431" s="43"/>
      <c r="GT431" s="43"/>
      <c r="GU431" s="43"/>
      <c r="GV431" s="43"/>
      <c r="GW431" s="43"/>
      <c r="GX431" s="43"/>
      <c r="GY431" s="43"/>
      <c r="GZ431" s="43"/>
      <c r="HA431" s="43"/>
      <c r="HB431" s="43"/>
      <c r="HC431" s="43"/>
      <c r="HD431" s="43"/>
      <c r="HE431" s="43"/>
      <c r="HF431" s="43"/>
      <c r="HG431" s="43"/>
      <c r="HH431" s="43"/>
      <c r="HI431" s="43"/>
      <c r="HJ431" s="43"/>
      <c r="HK431" s="43"/>
      <c r="HL431" s="43"/>
      <c r="HM431" s="43"/>
      <c r="HN431" s="43"/>
      <c r="HO431" s="43"/>
      <c r="HP431" s="43"/>
      <c r="HQ431" s="43"/>
      <c r="HR431" s="43"/>
      <c r="HS431" s="43"/>
      <c r="HT431" s="43"/>
      <c r="HU431" s="43"/>
      <c r="HV431" s="43"/>
      <c r="HW431" s="43"/>
      <c r="HX431" s="43"/>
      <c r="HY431" s="43"/>
      <c r="HZ431" s="43"/>
      <c r="IA431" s="43"/>
      <c r="IB431" s="43"/>
      <c r="IC431" s="43"/>
      <c r="ID431" s="43"/>
      <c r="IE431" s="43"/>
      <c r="IF431" s="43"/>
      <c r="IG431" s="43"/>
      <c r="IH431" s="43"/>
      <c r="II431" s="43"/>
      <c r="IJ431" s="43"/>
      <c r="IK431" s="43"/>
      <c r="IL431" s="43"/>
      <c r="IM431" s="43"/>
      <c r="IN431" s="43"/>
      <c r="IO431" s="43"/>
      <c r="IP431" s="43"/>
      <c r="IQ431" s="43"/>
      <c r="IR431" s="43"/>
      <c r="IS431" s="43"/>
      <c r="IT431" s="43"/>
      <c r="IU431" s="43"/>
      <c r="IV431" s="43"/>
    </row>
    <row r="432" spans="1:256" s="201" customFormat="1" x14ac:dyDescent="0.2">
      <c r="A432" s="185"/>
      <c r="B432" s="187"/>
      <c r="C432" s="196"/>
      <c r="D432" s="43"/>
      <c r="E432" s="185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  <c r="DI432" s="43"/>
      <c r="DJ432" s="43"/>
      <c r="DK432" s="43"/>
      <c r="DL432" s="43"/>
      <c r="DM432" s="43"/>
      <c r="DN432" s="43"/>
      <c r="DO432" s="43"/>
      <c r="DP432" s="43"/>
      <c r="DQ432" s="43"/>
      <c r="DR432" s="43"/>
      <c r="DS432" s="43"/>
      <c r="DT432" s="43"/>
      <c r="DU432" s="43"/>
      <c r="DV432" s="43"/>
      <c r="DW432" s="43"/>
      <c r="DX432" s="43"/>
      <c r="DY432" s="43"/>
      <c r="DZ432" s="43"/>
      <c r="EA432" s="43"/>
      <c r="EB432" s="43"/>
      <c r="EC432" s="43"/>
      <c r="ED432" s="43"/>
      <c r="EE432" s="43"/>
      <c r="EF432" s="43"/>
      <c r="EG432" s="43"/>
      <c r="EH432" s="43"/>
      <c r="EI432" s="43"/>
      <c r="EJ432" s="43"/>
      <c r="EK432" s="43"/>
      <c r="EL432" s="43"/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/>
      <c r="EX432" s="43"/>
      <c r="EY432" s="43"/>
      <c r="EZ432" s="43"/>
      <c r="FA432" s="43"/>
      <c r="FB432" s="43"/>
      <c r="FC432" s="43"/>
      <c r="FD432" s="43"/>
      <c r="FE432" s="43"/>
      <c r="FF432" s="43"/>
      <c r="FG432" s="43"/>
      <c r="FH432" s="43"/>
      <c r="FI432" s="43"/>
      <c r="FJ432" s="43"/>
      <c r="FK432" s="43"/>
      <c r="FL432" s="43"/>
      <c r="FM432" s="43"/>
      <c r="FN432" s="43"/>
      <c r="FO432" s="43"/>
      <c r="FP432" s="43"/>
      <c r="FQ432" s="43"/>
      <c r="FR432" s="43"/>
      <c r="FS432" s="43"/>
      <c r="FT432" s="43"/>
      <c r="FU432" s="43"/>
      <c r="FV432" s="43"/>
      <c r="FW432" s="43"/>
      <c r="FX432" s="43"/>
      <c r="FY432" s="43"/>
      <c r="FZ432" s="43"/>
      <c r="GA432" s="43"/>
      <c r="GB432" s="43"/>
      <c r="GC432" s="43"/>
      <c r="GD432" s="43"/>
      <c r="GE432" s="43"/>
      <c r="GF432" s="43"/>
      <c r="GG432" s="43"/>
      <c r="GH432" s="43"/>
      <c r="GI432" s="43"/>
      <c r="GJ432" s="43"/>
      <c r="GK432" s="43"/>
      <c r="GL432" s="43"/>
      <c r="GM432" s="43"/>
      <c r="GN432" s="43"/>
      <c r="GO432" s="43"/>
      <c r="GP432" s="43"/>
      <c r="GQ432" s="43"/>
      <c r="GR432" s="43"/>
      <c r="GS432" s="43"/>
      <c r="GT432" s="43"/>
      <c r="GU432" s="43"/>
      <c r="GV432" s="43"/>
      <c r="GW432" s="43"/>
      <c r="GX432" s="43"/>
      <c r="GY432" s="43"/>
      <c r="GZ432" s="43"/>
      <c r="HA432" s="43"/>
      <c r="HB432" s="43"/>
      <c r="HC432" s="43"/>
      <c r="HD432" s="43"/>
      <c r="HE432" s="43"/>
      <c r="HF432" s="43"/>
      <c r="HG432" s="43"/>
      <c r="HH432" s="43"/>
      <c r="HI432" s="43"/>
      <c r="HJ432" s="43"/>
      <c r="HK432" s="43"/>
      <c r="HL432" s="43"/>
      <c r="HM432" s="43"/>
      <c r="HN432" s="43"/>
      <c r="HO432" s="43"/>
      <c r="HP432" s="43"/>
      <c r="HQ432" s="43"/>
      <c r="HR432" s="43"/>
      <c r="HS432" s="43"/>
      <c r="HT432" s="43"/>
      <c r="HU432" s="43"/>
      <c r="HV432" s="43"/>
      <c r="HW432" s="43"/>
      <c r="HX432" s="43"/>
      <c r="HY432" s="43"/>
      <c r="HZ432" s="43"/>
      <c r="IA432" s="43"/>
      <c r="IB432" s="43"/>
      <c r="IC432" s="43"/>
      <c r="ID432" s="43"/>
      <c r="IE432" s="43"/>
      <c r="IF432" s="43"/>
      <c r="IG432" s="43"/>
      <c r="IH432" s="43"/>
      <c r="II432" s="43"/>
      <c r="IJ432" s="43"/>
      <c r="IK432" s="43"/>
      <c r="IL432" s="43"/>
      <c r="IM432" s="43"/>
      <c r="IN432" s="43"/>
      <c r="IO432" s="43"/>
      <c r="IP432" s="43"/>
      <c r="IQ432" s="43"/>
      <c r="IR432" s="43"/>
      <c r="IS432" s="43"/>
      <c r="IT432" s="43"/>
      <c r="IU432" s="43"/>
      <c r="IV432" s="43"/>
    </row>
    <row r="433" spans="1:256" s="201" customFormat="1" x14ac:dyDescent="0.2">
      <c r="A433" s="185"/>
      <c r="B433" s="187"/>
      <c r="C433" s="196"/>
      <c r="D433" s="43"/>
      <c r="E433" s="185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  <c r="DI433" s="43"/>
      <c r="DJ433" s="43"/>
      <c r="DK433" s="43"/>
      <c r="DL433" s="43"/>
      <c r="DM433" s="43"/>
      <c r="DN433" s="43"/>
      <c r="DO433" s="43"/>
      <c r="DP433" s="43"/>
      <c r="DQ433" s="43"/>
      <c r="DR433" s="43"/>
      <c r="DS433" s="43"/>
      <c r="DT433" s="43"/>
      <c r="DU433" s="43"/>
      <c r="DV433" s="43"/>
      <c r="DW433" s="43"/>
      <c r="DX433" s="43"/>
      <c r="DY433" s="43"/>
      <c r="DZ433" s="43"/>
      <c r="EA433" s="43"/>
      <c r="EB433" s="4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  <c r="FA433" s="43"/>
      <c r="FB433" s="43"/>
      <c r="FC433" s="43"/>
      <c r="FD433" s="43"/>
      <c r="FE433" s="43"/>
      <c r="FF433" s="43"/>
      <c r="FG433" s="43"/>
      <c r="FH433" s="43"/>
      <c r="FI433" s="43"/>
      <c r="FJ433" s="43"/>
      <c r="FK433" s="43"/>
      <c r="FL433" s="43"/>
      <c r="FM433" s="43"/>
      <c r="FN433" s="43"/>
      <c r="FO433" s="43"/>
      <c r="FP433" s="43"/>
      <c r="FQ433" s="43"/>
      <c r="FR433" s="43"/>
      <c r="FS433" s="43"/>
      <c r="FT433" s="43"/>
      <c r="FU433" s="43"/>
      <c r="FV433" s="43"/>
      <c r="FW433" s="43"/>
      <c r="FX433" s="43"/>
      <c r="FY433" s="43"/>
      <c r="FZ433" s="43"/>
      <c r="GA433" s="43"/>
      <c r="GB433" s="43"/>
      <c r="GC433" s="43"/>
      <c r="GD433" s="43"/>
      <c r="GE433" s="43"/>
      <c r="GF433" s="43"/>
      <c r="GG433" s="43"/>
      <c r="GH433" s="43"/>
      <c r="GI433" s="43"/>
      <c r="GJ433" s="43"/>
      <c r="GK433" s="43"/>
      <c r="GL433" s="43"/>
      <c r="GM433" s="43"/>
      <c r="GN433" s="43"/>
      <c r="GO433" s="43"/>
      <c r="GP433" s="43"/>
      <c r="GQ433" s="43"/>
      <c r="GR433" s="43"/>
      <c r="GS433" s="43"/>
      <c r="GT433" s="43"/>
      <c r="GU433" s="43"/>
      <c r="GV433" s="43"/>
      <c r="GW433" s="43"/>
      <c r="GX433" s="43"/>
      <c r="GY433" s="43"/>
      <c r="GZ433" s="43"/>
      <c r="HA433" s="43"/>
      <c r="HB433" s="43"/>
      <c r="HC433" s="43"/>
      <c r="HD433" s="43"/>
      <c r="HE433" s="43"/>
      <c r="HF433" s="43"/>
      <c r="HG433" s="43"/>
      <c r="HH433" s="43"/>
      <c r="HI433" s="43"/>
      <c r="HJ433" s="43"/>
      <c r="HK433" s="43"/>
      <c r="HL433" s="43"/>
      <c r="HM433" s="43"/>
      <c r="HN433" s="43"/>
      <c r="HO433" s="43"/>
      <c r="HP433" s="43"/>
      <c r="HQ433" s="43"/>
      <c r="HR433" s="43"/>
      <c r="HS433" s="43"/>
      <c r="HT433" s="43"/>
      <c r="HU433" s="43"/>
      <c r="HV433" s="43"/>
      <c r="HW433" s="43"/>
      <c r="HX433" s="43"/>
      <c r="HY433" s="43"/>
      <c r="HZ433" s="43"/>
      <c r="IA433" s="43"/>
      <c r="IB433" s="43"/>
      <c r="IC433" s="43"/>
      <c r="ID433" s="43"/>
      <c r="IE433" s="43"/>
      <c r="IF433" s="43"/>
      <c r="IG433" s="43"/>
      <c r="IH433" s="43"/>
      <c r="II433" s="43"/>
      <c r="IJ433" s="43"/>
      <c r="IK433" s="43"/>
      <c r="IL433" s="43"/>
      <c r="IM433" s="43"/>
      <c r="IN433" s="43"/>
      <c r="IO433" s="43"/>
      <c r="IP433" s="43"/>
      <c r="IQ433" s="43"/>
      <c r="IR433" s="43"/>
      <c r="IS433" s="43"/>
      <c r="IT433" s="43"/>
      <c r="IU433" s="43"/>
      <c r="IV433" s="43"/>
    </row>
    <row r="434" spans="1:256" s="201" customFormat="1" x14ac:dyDescent="0.2">
      <c r="A434" s="185"/>
      <c r="B434" s="187"/>
      <c r="C434" s="196"/>
      <c r="D434" s="43"/>
      <c r="E434" s="185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43"/>
      <c r="DZ434" s="43"/>
      <c r="EA434" s="43"/>
      <c r="EB434" s="4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  <c r="FA434" s="43"/>
      <c r="FB434" s="43"/>
      <c r="FC434" s="43"/>
      <c r="FD434" s="43"/>
      <c r="FE434" s="43"/>
      <c r="FF434" s="43"/>
      <c r="FG434" s="43"/>
      <c r="FH434" s="43"/>
      <c r="FI434" s="43"/>
      <c r="FJ434" s="43"/>
      <c r="FK434" s="43"/>
      <c r="FL434" s="43"/>
      <c r="FM434" s="43"/>
      <c r="FN434" s="43"/>
      <c r="FO434" s="43"/>
      <c r="FP434" s="43"/>
      <c r="FQ434" s="43"/>
      <c r="FR434" s="43"/>
      <c r="FS434" s="43"/>
      <c r="FT434" s="43"/>
      <c r="FU434" s="43"/>
      <c r="FV434" s="43"/>
      <c r="FW434" s="43"/>
      <c r="FX434" s="43"/>
      <c r="FY434" s="43"/>
      <c r="FZ434" s="43"/>
      <c r="GA434" s="43"/>
      <c r="GB434" s="43"/>
      <c r="GC434" s="43"/>
      <c r="GD434" s="43"/>
      <c r="GE434" s="43"/>
      <c r="GF434" s="43"/>
      <c r="GG434" s="43"/>
      <c r="GH434" s="43"/>
      <c r="GI434" s="43"/>
      <c r="GJ434" s="43"/>
      <c r="GK434" s="43"/>
      <c r="GL434" s="43"/>
      <c r="GM434" s="43"/>
      <c r="GN434" s="43"/>
      <c r="GO434" s="43"/>
      <c r="GP434" s="43"/>
      <c r="GQ434" s="43"/>
      <c r="GR434" s="43"/>
      <c r="GS434" s="43"/>
      <c r="GT434" s="43"/>
      <c r="GU434" s="43"/>
      <c r="GV434" s="43"/>
      <c r="GW434" s="43"/>
      <c r="GX434" s="43"/>
      <c r="GY434" s="43"/>
      <c r="GZ434" s="43"/>
      <c r="HA434" s="43"/>
      <c r="HB434" s="43"/>
      <c r="HC434" s="43"/>
      <c r="HD434" s="43"/>
      <c r="HE434" s="43"/>
      <c r="HF434" s="43"/>
      <c r="HG434" s="43"/>
      <c r="HH434" s="43"/>
      <c r="HI434" s="43"/>
      <c r="HJ434" s="43"/>
      <c r="HK434" s="43"/>
      <c r="HL434" s="43"/>
      <c r="HM434" s="43"/>
      <c r="HN434" s="43"/>
      <c r="HO434" s="43"/>
      <c r="HP434" s="43"/>
      <c r="HQ434" s="43"/>
      <c r="HR434" s="43"/>
      <c r="HS434" s="43"/>
      <c r="HT434" s="43"/>
      <c r="HU434" s="43"/>
      <c r="HV434" s="43"/>
      <c r="HW434" s="43"/>
      <c r="HX434" s="43"/>
      <c r="HY434" s="43"/>
      <c r="HZ434" s="43"/>
      <c r="IA434" s="43"/>
      <c r="IB434" s="43"/>
      <c r="IC434" s="43"/>
      <c r="ID434" s="43"/>
      <c r="IE434" s="43"/>
      <c r="IF434" s="43"/>
      <c r="IG434" s="43"/>
      <c r="IH434" s="43"/>
      <c r="II434" s="43"/>
      <c r="IJ434" s="43"/>
      <c r="IK434" s="43"/>
      <c r="IL434" s="43"/>
      <c r="IM434" s="43"/>
      <c r="IN434" s="43"/>
      <c r="IO434" s="43"/>
      <c r="IP434" s="43"/>
      <c r="IQ434" s="43"/>
      <c r="IR434" s="43"/>
      <c r="IS434" s="43"/>
      <c r="IT434" s="43"/>
      <c r="IU434" s="43"/>
      <c r="IV434" s="43"/>
    </row>
    <row r="435" spans="1:256" s="201" customFormat="1" x14ac:dyDescent="0.2">
      <c r="A435" s="185"/>
      <c r="B435" s="187"/>
      <c r="C435" s="196"/>
      <c r="D435" s="43"/>
      <c r="E435" s="185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/>
      <c r="EX435" s="43"/>
      <c r="EY435" s="43"/>
      <c r="EZ435" s="43"/>
      <c r="FA435" s="43"/>
      <c r="FB435" s="43"/>
      <c r="FC435" s="43"/>
      <c r="FD435" s="43"/>
      <c r="FE435" s="43"/>
      <c r="FF435" s="43"/>
      <c r="FG435" s="43"/>
      <c r="FH435" s="43"/>
      <c r="FI435" s="43"/>
      <c r="FJ435" s="43"/>
      <c r="FK435" s="43"/>
      <c r="FL435" s="43"/>
      <c r="FM435" s="43"/>
      <c r="FN435" s="43"/>
      <c r="FO435" s="43"/>
      <c r="FP435" s="43"/>
      <c r="FQ435" s="43"/>
      <c r="FR435" s="43"/>
      <c r="FS435" s="43"/>
      <c r="FT435" s="43"/>
      <c r="FU435" s="43"/>
      <c r="FV435" s="43"/>
      <c r="FW435" s="43"/>
      <c r="FX435" s="43"/>
      <c r="FY435" s="43"/>
      <c r="FZ435" s="43"/>
      <c r="GA435" s="43"/>
      <c r="GB435" s="43"/>
      <c r="GC435" s="43"/>
      <c r="GD435" s="43"/>
      <c r="GE435" s="43"/>
      <c r="GF435" s="43"/>
      <c r="GG435" s="43"/>
      <c r="GH435" s="43"/>
      <c r="GI435" s="43"/>
      <c r="GJ435" s="43"/>
      <c r="GK435" s="43"/>
      <c r="GL435" s="43"/>
      <c r="GM435" s="43"/>
      <c r="GN435" s="43"/>
      <c r="GO435" s="43"/>
      <c r="GP435" s="43"/>
      <c r="GQ435" s="43"/>
      <c r="GR435" s="43"/>
      <c r="GS435" s="43"/>
      <c r="GT435" s="43"/>
      <c r="GU435" s="43"/>
      <c r="GV435" s="43"/>
      <c r="GW435" s="43"/>
      <c r="GX435" s="43"/>
      <c r="GY435" s="43"/>
      <c r="GZ435" s="43"/>
      <c r="HA435" s="43"/>
      <c r="HB435" s="43"/>
      <c r="HC435" s="43"/>
      <c r="HD435" s="43"/>
      <c r="HE435" s="43"/>
      <c r="HF435" s="43"/>
      <c r="HG435" s="43"/>
      <c r="HH435" s="43"/>
      <c r="HI435" s="43"/>
      <c r="HJ435" s="43"/>
      <c r="HK435" s="43"/>
      <c r="HL435" s="43"/>
      <c r="HM435" s="43"/>
      <c r="HN435" s="43"/>
      <c r="HO435" s="43"/>
      <c r="HP435" s="43"/>
      <c r="HQ435" s="43"/>
      <c r="HR435" s="43"/>
      <c r="HS435" s="43"/>
      <c r="HT435" s="43"/>
      <c r="HU435" s="43"/>
      <c r="HV435" s="43"/>
      <c r="HW435" s="43"/>
      <c r="HX435" s="43"/>
      <c r="HY435" s="43"/>
      <c r="HZ435" s="43"/>
      <c r="IA435" s="43"/>
      <c r="IB435" s="43"/>
      <c r="IC435" s="43"/>
      <c r="ID435" s="43"/>
      <c r="IE435" s="43"/>
      <c r="IF435" s="43"/>
      <c r="IG435" s="43"/>
      <c r="IH435" s="43"/>
      <c r="II435" s="43"/>
      <c r="IJ435" s="43"/>
      <c r="IK435" s="43"/>
      <c r="IL435" s="43"/>
      <c r="IM435" s="43"/>
      <c r="IN435" s="43"/>
      <c r="IO435" s="43"/>
      <c r="IP435" s="43"/>
      <c r="IQ435" s="43"/>
      <c r="IR435" s="43"/>
      <c r="IS435" s="43"/>
      <c r="IT435" s="43"/>
      <c r="IU435" s="43"/>
      <c r="IV435" s="43"/>
    </row>
    <row r="436" spans="1:256" s="201" customFormat="1" x14ac:dyDescent="0.2">
      <c r="A436" s="185"/>
      <c r="B436" s="187"/>
      <c r="C436" s="196"/>
      <c r="D436" s="43"/>
      <c r="E436" s="185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  <c r="DI436" s="43"/>
      <c r="DJ436" s="43"/>
      <c r="DK436" s="43"/>
      <c r="DL436" s="43"/>
      <c r="DM436" s="43"/>
      <c r="DN436" s="43"/>
      <c r="DO436" s="43"/>
      <c r="DP436" s="43"/>
      <c r="DQ436" s="43"/>
      <c r="DR436" s="43"/>
      <c r="DS436" s="43"/>
      <c r="DT436" s="43"/>
      <c r="DU436" s="43"/>
      <c r="DV436" s="43"/>
      <c r="DW436" s="43"/>
      <c r="DX436" s="43"/>
      <c r="DY436" s="43"/>
      <c r="DZ436" s="43"/>
      <c r="EA436" s="43"/>
      <c r="EB436" s="43"/>
      <c r="EC436" s="43"/>
      <c r="ED436" s="43"/>
      <c r="EE436" s="43"/>
      <c r="EF436" s="43"/>
      <c r="EG436" s="43"/>
      <c r="EH436" s="43"/>
      <c r="EI436" s="43"/>
      <c r="EJ436" s="43"/>
      <c r="EK436" s="43"/>
      <c r="EL436" s="43"/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/>
      <c r="EX436" s="43"/>
      <c r="EY436" s="43"/>
      <c r="EZ436" s="43"/>
      <c r="FA436" s="43"/>
      <c r="FB436" s="43"/>
      <c r="FC436" s="43"/>
      <c r="FD436" s="43"/>
      <c r="FE436" s="43"/>
      <c r="FF436" s="43"/>
      <c r="FG436" s="43"/>
      <c r="FH436" s="43"/>
      <c r="FI436" s="43"/>
      <c r="FJ436" s="43"/>
      <c r="FK436" s="43"/>
      <c r="FL436" s="43"/>
      <c r="FM436" s="43"/>
      <c r="FN436" s="43"/>
      <c r="FO436" s="43"/>
      <c r="FP436" s="43"/>
      <c r="FQ436" s="43"/>
      <c r="FR436" s="43"/>
      <c r="FS436" s="43"/>
      <c r="FT436" s="43"/>
      <c r="FU436" s="43"/>
      <c r="FV436" s="43"/>
      <c r="FW436" s="43"/>
      <c r="FX436" s="43"/>
      <c r="FY436" s="43"/>
      <c r="FZ436" s="43"/>
      <c r="GA436" s="43"/>
      <c r="GB436" s="43"/>
      <c r="GC436" s="43"/>
      <c r="GD436" s="43"/>
      <c r="GE436" s="43"/>
      <c r="GF436" s="43"/>
      <c r="GG436" s="43"/>
      <c r="GH436" s="43"/>
      <c r="GI436" s="43"/>
      <c r="GJ436" s="43"/>
      <c r="GK436" s="43"/>
      <c r="GL436" s="43"/>
      <c r="GM436" s="43"/>
      <c r="GN436" s="43"/>
      <c r="GO436" s="43"/>
      <c r="GP436" s="43"/>
      <c r="GQ436" s="43"/>
      <c r="GR436" s="43"/>
      <c r="GS436" s="43"/>
      <c r="GT436" s="43"/>
      <c r="GU436" s="43"/>
      <c r="GV436" s="43"/>
      <c r="GW436" s="43"/>
      <c r="GX436" s="43"/>
      <c r="GY436" s="43"/>
      <c r="GZ436" s="43"/>
      <c r="HA436" s="43"/>
      <c r="HB436" s="43"/>
      <c r="HC436" s="43"/>
      <c r="HD436" s="43"/>
      <c r="HE436" s="43"/>
      <c r="HF436" s="43"/>
      <c r="HG436" s="43"/>
      <c r="HH436" s="43"/>
      <c r="HI436" s="43"/>
      <c r="HJ436" s="43"/>
      <c r="HK436" s="43"/>
      <c r="HL436" s="43"/>
      <c r="HM436" s="43"/>
      <c r="HN436" s="43"/>
      <c r="HO436" s="43"/>
      <c r="HP436" s="43"/>
      <c r="HQ436" s="43"/>
      <c r="HR436" s="43"/>
      <c r="HS436" s="43"/>
      <c r="HT436" s="43"/>
      <c r="HU436" s="43"/>
      <c r="HV436" s="43"/>
      <c r="HW436" s="43"/>
      <c r="HX436" s="43"/>
      <c r="HY436" s="43"/>
      <c r="HZ436" s="43"/>
      <c r="IA436" s="43"/>
      <c r="IB436" s="43"/>
      <c r="IC436" s="43"/>
      <c r="ID436" s="43"/>
      <c r="IE436" s="43"/>
      <c r="IF436" s="43"/>
      <c r="IG436" s="43"/>
      <c r="IH436" s="43"/>
      <c r="II436" s="43"/>
      <c r="IJ436" s="43"/>
      <c r="IK436" s="43"/>
      <c r="IL436" s="43"/>
      <c r="IM436" s="43"/>
      <c r="IN436" s="43"/>
      <c r="IO436" s="43"/>
      <c r="IP436" s="43"/>
      <c r="IQ436" s="43"/>
      <c r="IR436" s="43"/>
      <c r="IS436" s="43"/>
      <c r="IT436" s="43"/>
      <c r="IU436" s="43"/>
      <c r="IV436" s="43"/>
    </row>
    <row r="437" spans="1:256" s="201" customFormat="1" x14ac:dyDescent="0.2">
      <c r="A437" s="185"/>
      <c r="B437" s="187"/>
      <c r="C437" s="196"/>
      <c r="D437" s="43"/>
      <c r="E437" s="185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  <c r="DI437" s="43"/>
      <c r="DJ437" s="43"/>
      <c r="DK437" s="43"/>
      <c r="DL437" s="43"/>
      <c r="DM437" s="43"/>
      <c r="DN437" s="43"/>
      <c r="DO437" s="43"/>
      <c r="DP437" s="43"/>
      <c r="DQ437" s="43"/>
      <c r="DR437" s="43"/>
      <c r="DS437" s="43"/>
      <c r="DT437" s="43"/>
      <c r="DU437" s="43"/>
      <c r="DV437" s="43"/>
      <c r="DW437" s="43"/>
      <c r="DX437" s="43"/>
      <c r="DY437" s="43"/>
      <c r="DZ437" s="43"/>
      <c r="EA437" s="43"/>
      <c r="EB437" s="43"/>
      <c r="EC437" s="43"/>
      <c r="ED437" s="43"/>
      <c r="EE437" s="43"/>
      <c r="EF437" s="43"/>
      <c r="EG437" s="43"/>
      <c r="EH437" s="43"/>
      <c r="EI437" s="43"/>
      <c r="EJ437" s="43"/>
      <c r="EK437" s="43"/>
      <c r="EL437" s="43"/>
      <c r="EM437" s="43"/>
      <c r="EN437" s="43"/>
      <c r="EO437" s="43"/>
      <c r="EP437" s="43"/>
      <c r="EQ437" s="43"/>
      <c r="ER437" s="43"/>
      <c r="ES437" s="43"/>
      <c r="ET437" s="43"/>
      <c r="EU437" s="43"/>
      <c r="EV437" s="43"/>
      <c r="EW437" s="43"/>
      <c r="EX437" s="43"/>
      <c r="EY437" s="43"/>
      <c r="EZ437" s="43"/>
      <c r="FA437" s="43"/>
      <c r="FB437" s="43"/>
      <c r="FC437" s="43"/>
      <c r="FD437" s="43"/>
      <c r="FE437" s="43"/>
      <c r="FF437" s="43"/>
      <c r="FG437" s="43"/>
      <c r="FH437" s="43"/>
      <c r="FI437" s="43"/>
      <c r="FJ437" s="43"/>
      <c r="FK437" s="43"/>
      <c r="FL437" s="43"/>
      <c r="FM437" s="43"/>
      <c r="FN437" s="43"/>
      <c r="FO437" s="43"/>
      <c r="FP437" s="43"/>
      <c r="FQ437" s="43"/>
      <c r="FR437" s="43"/>
      <c r="FS437" s="43"/>
      <c r="FT437" s="43"/>
      <c r="FU437" s="43"/>
      <c r="FV437" s="43"/>
      <c r="FW437" s="43"/>
      <c r="FX437" s="43"/>
      <c r="FY437" s="43"/>
      <c r="FZ437" s="43"/>
      <c r="GA437" s="43"/>
      <c r="GB437" s="43"/>
      <c r="GC437" s="43"/>
      <c r="GD437" s="43"/>
      <c r="GE437" s="43"/>
      <c r="GF437" s="43"/>
      <c r="GG437" s="43"/>
      <c r="GH437" s="43"/>
      <c r="GI437" s="43"/>
      <c r="GJ437" s="43"/>
      <c r="GK437" s="43"/>
      <c r="GL437" s="43"/>
      <c r="GM437" s="43"/>
      <c r="GN437" s="43"/>
      <c r="GO437" s="43"/>
      <c r="GP437" s="43"/>
      <c r="GQ437" s="43"/>
      <c r="GR437" s="43"/>
      <c r="GS437" s="43"/>
      <c r="GT437" s="43"/>
      <c r="GU437" s="43"/>
      <c r="GV437" s="43"/>
      <c r="GW437" s="43"/>
      <c r="GX437" s="43"/>
      <c r="GY437" s="43"/>
      <c r="GZ437" s="43"/>
      <c r="HA437" s="43"/>
      <c r="HB437" s="43"/>
      <c r="HC437" s="43"/>
      <c r="HD437" s="43"/>
      <c r="HE437" s="43"/>
      <c r="HF437" s="43"/>
      <c r="HG437" s="43"/>
      <c r="HH437" s="43"/>
      <c r="HI437" s="43"/>
      <c r="HJ437" s="43"/>
      <c r="HK437" s="43"/>
      <c r="HL437" s="43"/>
      <c r="HM437" s="43"/>
      <c r="HN437" s="43"/>
      <c r="HO437" s="43"/>
      <c r="HP437" s="43"/>
      <c r="HQ437" s="43"/>
      <c r="HR437" s="43"/>
      <c r="HS437" s="43"/>
      <c r="HT437" s="43"/>
      <c r="HU437" s="43"/>
      <c r="HV437" s="43"/>
      <c r="HW437" s="43"/>
      <c r="HX437" s="43"/>
      <c r="HY437" s="43"/>
      <c r="HZ437" s="43"/>
      <c r="IA437" s="43"/>
      <c r="IB437" s="43"/>
      <c r="IC437" s="43"/>
      <c r="ID437" s="43"/>
      <c r="IE437" s="43"/>
      <c r="IF437" s="43"/>
      <c r="IG437" s="43"/>
      <c r="IH437" s="43"/>
      <c r="II437" s="43"/>
      <c r="IJ437" s="43"/>
      <c r="IK437" s="43"/>
      <c r="IL437" s="43"/>
      <c r="IM437" s="43"/>
      <c r="IN437" s="43"/>
      <c r="IO437" s="43"/>
      <c r="IP437" s="43"/>
      <c r="IQ437" s="43"/>
      <c r="IR437" s="43"/>
      <c r="IS437" s="43"/>
      <c r="IT437" s="43"/>
      <c r="IU437" s="43"/>
      <c r="IV437" s="43"/>
    </row>
    <row r="438" spans="1:256" s="201" customFormat="1" x14ac:dyDescent="0.2">
      <c r="A438" s="185"/>
      <c r="B438" s="187"/>
      <c r="C438" s="196"/>
      <c r="D438" s="43"/>
      <c r="E438" s="185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  <c r="DI438" s="43"/>
      <c r="DJ438" s="43"/>
      <c r="DK438" s="43"/>
      <c r="DL438" s="43"/>
      <c r="DM438" s="43"/>
      <c r="DN438" s="43"/>
      <c r="DO438" s="43"/>
      <c r="DP438" s="43"/>
      <c r="DQ438" s="43"/>
      <c r="DR438" s="43"/>
      <c r="DS438" s="43"/>
      <c r="DT438" s="43"/>
      <c r="DU438" s="43"/>
      <c r="DV438" s="43"/>
      <c r="DW438" s="43"/>
      <c r="DX438" s="43"/>
      <c r="DY438" s="43"/>
      <c r="DZ438" s="43"/>
      <c r="EA438" s="43"/>
      <c r="EB438" s="43"/>
      <c r="EC438" s="43"/>
      <c r="ED438" s="43"/>
      <c r="EE438" s="43"/>
      <c r="EF438" s="43"/>
      <c r="EG438" s="43"/>
      <c r="EH438" s="43"/>
      <c r="EI438" s="43"/>
      <c r="EJ438" s="43"/>
      <c r="EK438" s="43"/>
      <c r="EL438" s="43"/>
      <c r="EM438" s="43"/>
      <c r="EN438" s="43"/>
      <c r="EO438" s="43"/>
      <c r="EP438" s="43"/>
      <c r="EQ438" s="43"/>
      <c r="ER438" s="43"/>
      <c r="ES438" s="43"/>
      <c r="ET438" s="43"/>
      <c r="EU438" s="43"/>
      <c r="EV438" s="43"/>
      <c r="EW438" s="43"/>
      <c r="EX438" s="43"/>
      <c r="EY438" s="43"/>
      <c r="EZ438" s="43"/>
      <c r="FA438" s="43"/>
      <c r="FB438" s="43"/>
      <c r="FC438" s="43"/>
      <c r="FD438" s="43"/>
      <c r="FE438" s="43"/>
      <c r="FF438" s="43"/>
      <c r="FG438" s="43"/>
      <c r="FH438" s="43"/>
      <c r="FI438" s="43"/>
      <c r="FJ438" s="43"/>
      <c r="FK438" s="43"/>
      <c r="FL438" s="43"/>
      <c r="FM438" s="43"/>
      <c r="FN438" s="43"/>
      <c r="FO438" s="43"/>
      <c r="FP438" s="43"/>
      <c r="FQ438" s="43"/>
      <c r="FR438" s="43"/>
      <c r="FS438" s="43"/>
      <c r="FT438" s="43"/>
      <c r="FU438" s="43"/>
      <c r="FV438" s="43"/>
      <c r="FW438" s="43"/>
      <c r="FX438" s="43"/>
      <c r="FY438" s="43"/>
      <c r="FZ438" s="43"/>
      <c r="GA438" s="43"/>
      <c r="GB438" s="43"/>
      <c r="GC438" s="43"/>
      <c r="GD438" s="43"/>
      <c r="GE438" s="43"/>
      <c r="GF438" s="43"/>
      <c r="GG438" s="43"/>
      <c r="GH438" s="43"/>
      <c r="GI438" s="43"/>
      <c r="GJ438" s="43"/>
      <c r="GK438" s="43"/>
      <c r="GL438" s="43"/>
      <c r="GM438" s="43"/>
      <c r="GN438" s="43"/>
      <c r="GO438" s="43"/>
      <c r="GP438" s="43"/>
      <c r="GQ438" s="43"/>
      <c r="GR438" s="43"/>
      <c r="GS438" s="43"/>
      <c r="GT438" s="43"/>
      <c r="GU438" s="43"/>
      <c r="GV438" s="43"/>
      <c r="GW438" s="43"/>
      <c r="GX438" s="43"/>
      <c r="GY438" s="43"/>
      <c r="GZ438" s="43"/>
      <c r="HA438" s="43"/>
      <c r="HB438" s="43"/>
      <c r="HC438" s="43"/>
      <c r="HD438" s="43"/>
      <c r="HE438" s="43"/>
      <c r="HF438" s="43"/>
      <c r="HG438" s="43"/>
      <c r="HH438" s="43"/>
      <c r="HI438" s="43"/>
      <c r="HJ438" s="43"/>
      <c r="HK438" s="43"/>
      <c r="HL438" s="43"/>
      <c r="HM438" s="43"/>
      <c r="HN438" s="43"/>
      <c r="HO438" s="43"/>
      <c r="HP438" s="43"/>
      <c r="HQ438" s="43"/>
      <c r="HR438" s="43"/>
      <c r="HS438" s="43"/>
      <c r="HT438" s="43"/>
      <c r="HU438" s="43"/>
      <c r="HV438" s="43"/>
      <c r="HW438" s="43"/>
      <c r="HX438" s="43"/>
      <c r="HY438" s="43"/>
      <c r="HZ438" s="43"/>
      <c r="IA438" s="43"/>
      <c r="IB438" s="43"/>
      <c r="IC438" s="43"/>
      <c r="ID438" s="43"/>
      <c r="IE438" s="43"/>
      <c r="IF438" s="43"/>
      <c r="IG438" s="43"/>
      <c r="IH438" s="43"/>
      <c r="II438" s="43"/>
      <c r="IJ438" s="43"/>
      <c r="IK438" s="43"/>
      <c r="IL438" s="43"/>
      <c r="IM438" s="43"/>
      <c r="IN438" s="43"/>
      <c r="IO438" s="43"/>
      <c r="IP438" s="43"/>
      <c r="IQ438" s="43"/>
      <c r="IR438" s="43"/>
      <c r="IS438" s="43"/>
      <c r="IT438" s="43"/>
      <c r="IU438" s="43"/>
      <c r="IV438" s="43"/>
    </row>
    <row r="439" spans="1:256" s="201" customFormat="1" x14ac:dyDescent="0.2">
      <c r="A439" s="185"/>
      <c r="B439" s="187"/>
      <c r="C439" s="196"/>
      <c r="D439" s="43"/>
      <c r="E439" s="185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  <c r="DI439" s="43"/>
      <c r="DJ439" s="43"/>
      <c r="DK439" s="43"/>
      <c r="DL439" s="43"/>
      <c r="DM439" s="43"/>
      <c r="DN439" s="43"/>
      <c r="DO439" s="43"/>
      <c r="DP439" s="43"/>
      <c r="DQ439" s="43"/>
      <c r="DR439" s="43"/>
      <c r="DS439" s="43"/>
      <c r="DT439" s="43"/>
      <c r="DU439" s="43"/>
      <c r="DV439" s="43"/>
      <c r="DW439" s="43"/>
      <c r="DX439" s="43"/>
      <c r="DY439" s="43"/>
      <c r="DZ439" s="43"/>
      <c r="EA439" s="43"/>
      <c r="EB439" s="43"/>
      <c r="EC439" s="43"/>
      <c r="ED439" s="43"/>
      <c r="EE439" s="43"/>
      <c r="EF439" s="43"/>
      <c r="EG439" s="43"/>
      <c r="EH439" s="43"/>
      <c r="EI439" s="43"/>
      <c r="EJ439" s="43"/>
      <c r="EK439" s="43"/>
      <c r="EL439" s="43"/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/>
      <c r="EX439" s="43"/>
      <c r="EY439" s="43"/>
      <c r="EZ439" s="43"/>
      <c r="FA439" s="43"/>
      <c r="FB439" s="43"/>
      <c r="FC439" s="43"/>
      <c r="FD439" s="43"/>
      <c r="FE439" s="43"/>
      <c r="FF439" s="43"/>
      <c r="FG439" s="43"/>
      <c r="FH439" s="43"/>
      <c r="FI439" s="43"/>
      <c r="FJ439" s="43"/>
      <c r="FK439" s="43"/>
      <c r="FL439" s="43"/>
      <c r="FM439" s="43"/>
      <c r="FN439" s="43"/>
      <c r="FO439" s="43"/>
      <c r="FP439" s="43"/>
      <c r="FQ439" s="43"/>
      <c r="FR439" s="43"/>
      <c r="FS439" s="43"/>
      <c r="FT439" s="43"/>
      <c r="FU439" s="43"/>
      <c r="FV439" s="43"/>
      <c r="FW439" s="43"/>
      <c r="FX439" s="43"/>
      <c r="FY439" s="43"/>
      <c r="FZ439" s="43"/>
      <c r="GA439" s="43"/>
      <c r="GB439" s="43"/>
      <c r="GC439" s="43"/>
      <c r="GD439" s="43"/>
      <c r="GE439" s="43"/>
      <c r="GF439" s="43"/>
      <c r="GG439" s="43"/>
      <c r="GH439" s="43"/>
      <c r="GI439" s="43"/>
      <c r="GJ439" s="43"/>
      <c r="GK439" s="43"/>
      <c r="GL439" s="43"/>
      <c r="GM439" s="43"/>
      <c r="GN439" s="43"/>
      <c r="GO439" s="43"/>
      <c r="GP439" s="43"/>
      <c r="GQ439" s="43"/>
      <c r="GR439" s="43"/>
      <c r="GS439" s="43"/>
      <c r="GT439" s="43"/>
      <c r="GU439" s="43"/>
      <c r="GV439" s="43"/>
      <c r="GW439" s="43"/>
      <c r="GX439" s="43"/>
      <c r="GY439" s="43"/>
      <c r="GZ439" s="43"/>
      <c r="HA439" s="43"/>
      <c r="HB439" s="43"/>
      <c r="HC439" s="43"/>
      <c r="HD439" s="43"/>
      <c r="HE439" s="43"/>
      <c r="HF439" s="43"/>
      <c r="HG439" s="43"/>
      <c r="HH439" s="43"/>
      <c r="HI439" s="43"/>
      <c r="HJ439" s="43"/>
      <c r="HK439" s="43"/>
      <c r="HL439" s="43"/>
      <c r="HM439" s="43"/>
      <c r="HN439" s="43"/>
      <c r="HO439" s="43"/>
      <c r="HP439" s="43"/>
      <c r="HQ439" s="43"/>
      <c r="HR439" s="43"/>
      <c r="HS439" s="43"/>
      <c r="HT439" s="43"/>
      <c r="HU439" s="43"/>
      <c r="HV439" s="43"/>
      <c r="HW439" s="43"/>
      <c r="HX439" s="43"/>
      <c r="HY439" s="43"/>
      <c r="HZ439" s="43"/>
      <c r="IA439" s="43"/>
      <c r="IB439" s="43"/>
      <c r="IC439" s="43"/>
      <c r="ID439" s="43"/>
      <c r="IE439" s="43"/>
      <c r="IF439" s="43"/>
      <c r="IG439" s="43"/>
      <c r="IH439" s="43"/>
      <c r="II439" s="43"/>
      <c r="IJ439" s="43"/>
      <c r="IK439" s="43"/>
      <c r="IL439" s="43"/>
      <c r="IM439" s="43"/>
      <c r="IN439" s="43"/>
      <c r="IO439" s="43"/>
      <c r="IP439" s="43"/>
      <c r="IQ439" s="43"/>
      <c r="IR439" s="43"/>
      <c r="IS439" s="43"/>
      <c r="IT439" s="43"/>
      <c r="IU439" s="43"/>
      <c r="IV439" s="43"/>
    </row>
    <row r="440" spans="1:256" s="201" customFormat="1" x14ac:dyDescent="0.2">
      <c r="A440" s="185"/>
      <c r="B440" s="187"/>
      <c r="C440" s="196"/>
      <c r="D440" s="43"/>
      <c r="E440" s="185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  <c r="DI440" s="43"/>
      <c r="DJ440" s="43"/>
      <c r="DK440" s="43"/>
      <c r="DL440" s="43"/>
      <c r="DM440" s="43"/>
      <c r="DN440" s="43"/>
      <c r="DO440" s="43"/>
      <c r="DP440" s="43"/>
      <c r="DQ440" s="43"/>
      <c r="DR440" s="43"/>
      <c r="DS440" s="43"/>
      <c r="DT440" s="43"/>
      <c r="DU440" s="43"/>
      <c r="DV440" s="43"/>
      <c r="DW440" s="43"/>
      <c r="DX440" s="43"/>
      <c r="DY440" s="43"/>
      <c r="DZ440" s="43"/>
      <c r="EA440" s="43"/>
      <c r="EB440" s="43"/>
      <c r="EC440" s="43"/>
      <c r="ED440" s="43"/>
      <c r="EE440" s="43"/>
      <c r="EF440" s="43"/>
      <c r="EG440" s="43"/>
      <c r="EH440" s="43"/>
      <c r="EI440" s="43"/>
      <c r="EJ440" s="43"/>
      <c r="EK440" s="43"/>
      <c r="EL440" s="43"/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/>
      <c r="EX440" s="43"/>
      <c r="EY440" s="43"/>
      <c r="EZ440" s="43"/>
      <c r="FA440" s="43"/>
      <c r="FB440" s="43"/>
      <c r="FC440" s="43"/>
      <c r="FD440" s="43"/>
      <c r="FE440" s="43"/>
      <c r="FF440" s="43"/>
      <c r="FG440" s="43"/>
      <c r="FH440" s="43"/>
      <c r="FI440" s="43"/>
      <c r="FJ440" s="43"/>
      <c r="FK440" s="43"/>
      <c r="FL440" s="43"/>
      <c r="FM440" s="43"/>
      <c r="FN440" s="43"/>
      <c r="FO440" s="43"/>
      <c r="FP440" s="43"/>
      <c r="FQ440" s="43"/>
      <c r="FR440" s="43"/>
      <c r="FS440" s="43"/>
      <c r="FT440" s="43"/>
      <c r="FU440" s="43"/>
      <c r="FV440" s="43"/>
      <c r="FW440" s="43"/>
      <c r="FX440" s="43"/>
      <c r="FY440" s="43"/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/>
      <c r="GL440" s="43"/>
      <c r="GM440" s="43"/>
      <c r="GN440" s="43"/>
      <c r="GO440" s="43"/>
      <c r="GP440" s="43"/>
      <c r="GQ440" s="43"/>
      <c r="GR440" s="43"/>
      <c r="GS440" s="43"/>
      <c r="GT440" s="43"/>
      <c r="GU440" s="43"/>
      <c r="GV440" s="43"/>
      <c r="GW440" s="43"/>
      <c r="GX440" s="43"/>
      <c r="GY440" s="43"/>
      <c r="GZ440" s="43"/>
      <c r="HA440" s="43"/>
      <c r="HB440" s="43"/>
      <c r="HC440" s="43"/>
      <c r="HD440" s="43"/>
      <c r="HE440" s="43"/>
      <c r="HF440" s="43"/>
      <c r="HG440" s="43"/>
      <c r="HH440" s="43"/>
      <c r="HI440" s="43"/>
      <c r="HJ440" s="43"/>
      <c r="HK440" s="43"/>
      <c r="HL440" s="43"/>
      <c r="HM440" s="43"/>
      <c r="HN440" s="43"/>
      <c r="HO440" s="43"/>
      <c r="HP440" s="43"/>
      <c r="HQ440" s="43"/>
      <c r="HR440" s="43"/>
      <c r="HS440" s="43"/>
      <c r="HT440" s="43"/>
      <c r="HU440" s="43"/>
      <c r="HV440" s="43"/>
      <c r="HW440" s="43"/>
      <c r="HX440" s="43"/>
      <c r="HY440" s="43"/>
      <c r="HZ440" s="43"/>
      <c r="IA440" s="43"/>
      <c r="IB440" s="43"/>
      <c r="IC440" s="43"/>
      <c r="ID440" s="43"/>
      <c r="IE440" s="43"/>
      <c r="IF440" s="43"/>
      <c r="IG440" s="43"/>
      <c r="IH440" s="43"/>
      <c r="II440" s="43"/>
      <c r="IJ440" s="43"/>
      <c r="IK440" s="43"/>
      <c r="IL440" s="43"/>
      <c r="IM440" s="43"/>
      <c r="IN440" s="43"/>
      <c r="IO440" s="43"/>
      <c r="IP440" s="43"/>
      <c r="IQ440" s="43"/>
      <c r="IR440" s="43"/>
      <c r="IS440" s="43"/>
      <c r="IT440" s="43"/>
      <c r="IU440" s="43"/>
      <c r="IV440" s="43"/>
    </row>
    <row r="441" spans="1:256" s="201" customFormat="1" x14ac:dyDescent="0.2">
      <c r="A441" s="185"/>
      <c r="B441" s="187"/>
      <c r="C441" s="196"/>
      <c r="D441" s="43"/>
      <c r="E441" s="185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/>
      <c r="EX441" s="43"/>
      <c r="EY441" s="43"/>
      <c r="EZ441" s="43"/>
      <c r="FA441" s="43"/>
      <c r="FB441" s="43"/>
      <c r="FC441" s="43"/>
      <c r="FD441" s="43"/>
      <c r="FE441" s="43"/>
      <c r="FF441" s="43"/>
      <c r="FG441" s="43"/>
      <c r="FH441" s="43"/>
      <c r="FI441" s="43"/>
      <c r="FJ441" s="43"/>
      <c r="FK441" s="43"/>
      <c r="FL441" s="43"/>
      <c r="FM441" s="43"/>
      <c r="FN441" s="43"/>
      <c r="FO441" s="43"/>
      <c r="FP441" s="43"/>
      <c r="FQ441" s="43"/>
      <c r="FR441" s="43"/>
      <c r="FS441" s="43"/>
      <c r="FT441" s="43"/>
      <c r="FU441" s="43"/>
      <c r="FV441" s="43"/>
      <c r="FW441" s="43"/>
      <c r="FX441" s="43"/>
      <c r="FY441" s="43"/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/>
      <c r="GL441" s="43"/>
      <c r="GM441" s="43"/>
      <c r="GN441" s="43"/>
      <c r="GO441" s="43"/>
      <c r="GP441" s="43"/>
      <c r="GQ441" s="43"/>
      <c r="GR441" s="43"/>
      <c r="GS441" s="43"/>
      <c r="GT441" s="43"/>
      <c r="GU441" s="43"/>
      <c r="GV441" s="43"/>
      <c r="GW441" s="43"/>
      <c r="GX441" s="43"/>
      <c r="GY441" s="43"/>
      <c r="GZ441" s="43"/>
      <c r="HA441" s="43"/>
      <c r="HB441" s="43"/>
      <c r="HC441" s="43"/>
      <c r="HD441" s="43"/>
      <c r="HE441" s="43"/>
      <c r="HF441" s="43"/>
      <c r="HG441" s="43"/>
      <c r="HH441" s="43"/>
      <c r="HI441" s="43"/>
      <c r="HJ441" s="43"/>
      <c r="HK441" s="43"/>
      <c r="HL441" s="43"/>
      <c r="HM441" s="43"/>
      <c r="HN441" s="43"/>
      <c r="HO441" s="43"/>
      <c r="HP441" s="43"/>
      <c r="HQ441" s="43"/>
      <c r="HR441" s="43"/>
      <c r="HS441" s="43"/>
      <c r="HT441" s="43"/>
      <c r="HU441" s="43"/>
      <c r="HV441" s="43"/>
      <c r="HW441" s="43"/>
      <c r="HX441" s="43"/>
      <c r="HY441" s="43"/>
      <c r="HZ441" s="43"/>
      <c r="IA441" s="43"/>
      <c r="IB441" s="43"/>
      <c r="IC441" s="43"/>
      <c r="ID441" s="43"/>
      <c r="IE441" s="43"/>
      <c r="IF441" s="43"/>
      <c r="IG441" s="43"/>
      <c r="IH441" s="43"/>
      <c r="II441" s="43"/>
      <c r="IJ441" s="43"/>
      <c r="IK441" s="43"/>
      <c r="IL441" s="43"/>
      <c r="IM441" s="43"/>
      <c r="IN441" s="43"/>
      <c r="IO441" s="43"/>
      <c r="IP441" s="43"/>
      <c r="IQ441" s="43"/>
      <c r="IR441" s="43"/>
      <c r="IS441" s="43"/>
      <c r="IT441" s="43"/>
      <c r="IU441" s="43"/>
      <c r="IV441" s="43"/>
    </row>
    <row r="442" spans="1:256" s="201" customFormat="1" x14ac:dyDescent="0.2">
      <c r="A442" s="185"/>
      <c r="B442" s="187"/>
      <c r="C442" s="196"/>
      <c r="D442" s="43"/>
      <c r="E442" s="185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  <c r="DI442" s="43"/>
      <c r="DJ442" s="43"/>
      <c r="DK442" s="43"/>
      <c r="DL442" s="43"/>
      <c r="DM442" s="43"/>
      <c r="DN442" s="43"/>
      <c r="DO442" s="43"/>
      <c r="DP442" s="43"/>
      <c r="DQ442" s="43"/>
      <c r="DR442" s="43"/>
      <c r="DS442" s="43"/>
      <c r="DT442" s="43"/>
      <c r="DU442" s="43"/>
      <c r="DV442" s="43"/>
      <c r="DW442" s="43"/>
      <c r="DX442" s="43"/>
      <c r="DY442" s="43"/>
      <c r="DZ442" s="43"/>
      <c r="EA442" s="43"/>
      <c r="EB442" s="43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/>
      <c r="EX442" s="43"/>
      <c r="EY442" s="43"/>
      <c r="EZ442" s="43"/>
      <c r="FA442" s="43"/>
      <c r="FB442" s="43"/>
      <c r="FC442" s="43"/>
      <c r="FD442" s="43"/>
      <c r="FE442" s="43"/>
      <c r="FF442" s="43"/>
      <c r="FG442" s="43"/>
      <c r="FH442" s="43"/>
      <c r="FI442" s="43"/>
      <c r="FJ442" s="43"/>
      <c r="FK442" s="43"/>
      <c r="FL442" s="43"/>
      <c r="FM442" s="43"/>
      <c r="FN442" s="43"/>
      <c r="FO442" s="43"/>
      <c r="FP442" s="43"/>
      <c r="FQ442" s="43"/>
      <c r="FR442" s="43"/>
      <c r="FS442" s="43"/>
      <c r="FT442" s="43"/>
      <c r="FU442" s="43"/>
      <c r="FV442" s="43"/>
      <c r="FW442" s="43"/>
      <c r="FX442" s="43"/>
      <c r="FY442" s="43"/>
      <c r="FZ442" s="43"/>
      <c r="GA442" s="43"/>
      <c r="GB442" s="43"/>
      <c r="GC442" s="43"/>
      <c r="GD442" s="43"/>
      <c r="GE442" s="43"/>
      <c r="GF442" s="43"/>
      <c r="GG442" s="43"/>
      <c r="GH442" s="43"/>
      <c r="GI442" s="43"/>
      <c r="GJ442" s="43"/>
      <c r="GK442" s="43"/>
      <c r="GL442" s="43"/>
      <c r="GM442" s="43"/>
      <c r="GN442" s="43"/>
      <c r="GO442" s="43"/>
      <c r="GP442" s="43"/>
      <c r="GQ442" s="43"/>
      <c r="GR442" s="43"/>
      <c r="GS442" s="43"/>
      <c r="GT442" s="43"/>
      <c r="GU442" s="43"/>
      <c r="GV442" s="43"/>
      <c r="GW442" s="43"/>
      <c r="GX442" s="43"/>
      <c r="GY442" s="43"/>
      <c r="GZ442" s="43"/>
      <c r="HA442" s="43"/>
      <c r="HB442" s="43"/>
      <c r="HC442" s="43"/>
      <c r="HD442" s="43"/>
      <c r="HE442" s="43"/>
      <c r="HF442" s="43"/>
      <c r="HG442" s="43"/>
      <c r="HH442" s="43"/>
      <c r="HI442" s="43"/>
      <c r="HJ442" s="43"/>
      <c r="HK442" s="43"/>
      <c r="HL442" s="43"/>
      <c r="HM442" s="43"/>
      <c r="HN442" s="43"/>
      <c r="HO442" s="43"/>
      <c r="HP442" s="43"/>
      <c r="HQ442" s="43"/>
      <c r="HR442" s="43"/>
      <c r="HS442" s="43"/>
      <c r="HT442" s="43"/>
      <c r="HU442" s="43"/>
      <c r="HV442" s="43"/>
      <c r="HW442" s="43"/>
      <c r="HX442" s="43"/>
      <c r="HY442" s="43"/>
      <c r="HZ442" s="43"/>
      <c r="IA442" s="43"/>
      <c r="IB442" s="43"/>
      <c r="IC442" s="43"/>
      <c r="ID442" s="43"/>
      <c r="IE442" s="43"/>
      <c r="IF442" s="43"/>
      <c r="IG442" s="43"/>
      <c r="IH442" s="43"/>
      <c r="II442" s="43"/>
      <c r="IJ442" s="43"/>
      <c r="IK442" s="43"/>
      <c r="IL442" s="43"/>
      <c r="IM442" s="43"/>
      <c r="IN442" s="43"/>
      <c r="IO442" s="43"/>
      <c r="IP442" s="43"/>
      <c r="IQ442" s="43"/>
      <c r="IR442" s="43"/>
      <c r="IS442" s="43"/>
      <c r="IT442" s="43"/>
      <c r="IU442" s="43"/>
      <c r="IV442" s="43"/>
    </row>
    <row r="443" spans="1:256" s="201" customFormat="1" x14ac:dyDescent="0.2">
      <c r="A443" s="185"/>
      <c r="B443" s="187"/>
      <c r="C443" s="196"/>
      <c r="D443" s="43"/>
      <c r="E443" s="185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/>
      <c r="EX443" s="43"/>
      <c r="EY443" s="43"/>
      <c r="EZ443" s="43"/>
      <c r="FA443" s="43"/>
      <c r="FB443" s="43"/>
      <c r="FC443" s="43"/>
      <c r="FD443" s="43"/>
      <c r="FE443" s="43"/>
      <c r="FF443" s="43"/>
      <c r="FG443" s="43"/>
      <c r="FH443" s="43"/>
      <c r="FI443" s="43"/>
      <c r="FJ443" s="43"/>
      <c r="FK443" s="43"/>
      <c r="FL443" s="43"/>
      <c r="FM443" s="43"/>
      <c r="FN443" s="43"/>
      <c r="FO443" s="43"/>
      <c r="FP443" s="43"/>
      <c r="FQ443" s="43"/>
      <c r="FR443" s="43"/>
      <c r="FS443" s="43"/>
      <c r="FT443" s="43"/>
      <c r="FU443" s="43"/>
      <c r="FV443" s="43"/>
      <c r="FW443" s="43"/>
      <c r="FX443" s="43"/>
      <c r="FY443" s="43"/>
      <c r="FZ443" s="43"/>
      <c r="GA443" s="43"/>
      <c r="GB443" s="43"/>
      <c r="GC443" s="43"/>
      <c r="GD443" s="43"/>
      <c r="GE443" s="43"/>
      <c r="GF443" s="43"/>
      <c r="GG443" s="43"/>
      <c r="GH443" s="43"/>
      <c r="GI443" s="43"/>
      <c r="GJ443" s="43"/>
      <c r="GK443" s="43"/>
      <c r="GL443" s="43"/>
      <c r="GM443" s="43"/>
      <c r="GN443" s="43"/>
      <c r="GO443" s="43"/>
      <c r="GP443" s="43"/>
      <c r="GQ443" s="43"/>
      <c r="GR443" s="43"/>
      <c r="GS443" s="43"/>
      <c r="GT443" s="43"/>
      <c r="GU443" s="43"/>
      <c r="GV443" s="43"/>
      <c r="GW443" s="43"/>
      <c r="GX443" s="43"/>
      <c r="GY443" s="43"/>
      <c r="GZ443" s="43"/>
      <c r="HA443" s="43"/>
      <c r="HB443" s="43"/>
      <c r="HC443" s="43"/>
      <c r="HD443" s="43"/>
      <c r="HE443" s="43"/>
      <c r="HF443" s="43"/>
      <c r="HG443" s="43"/>
      <c r="HH443" s="43"/>
      <c r="HI443" s="43"/>
      <c r="HJ443" s="43"/>
      <c r="HK443" s="43"/>
      <c r="HL443" s="43"/>
      <c r="HM443" s="43"/>
      <c r="HN443" s="43"/>
      <c r="HO443" s="43"/>
      <c r="HP443" s="43"/>
      <c r="HQ443" s="43"/>
      <c r="HR443" s="43"/>
      <c r="HS443" s="43"/>
      <c r="HT443" s="43"/>
      <c r="HU443" s="43"/>
      <c r="HV443" s="43"/>
      <c r="HW443" s="43"/>
      <c r="HX443" s="43"/>
      <c r="HY443" s="43"/>
      <c r="HZ443" s="43"/>
      <c r="IA443" s="43"/>
      <c r="IB443" s="43"/>
      <c r="IC443" s="43"/>
      <c r="ID443" s="43"/>
      <c r="IE443" s="43"/>
      <c r="IF443" s="43"/>
      <c r="IG443" s="43"/>
      <c r="IH443" s="43"/>
      <c r="II443" s="43"/>
      <c r="IJ443" s="43"/>
      <c r="IK443" s="43"/>
      <c r="IL443" s="43"/>
      <c r="IM443" s="43"/>
      <c r="IN443" s="43"/>
      <c r="IO443" s="43"/>
      <c r="IP443" s="43"/>
      <c r="IQ443" s="43"/>
      <c r="IR443" s="43"/>
      <c r="IS443" s="43"/>
      <c r="IT443" s="43"/>
      <c r="IU443" s="43"/>
      <c r="IV443" s="43"/>
    </row>
    <row r="444" spans="1:256" s="201" customFormat="1" x14ac:dyDescent="0.2">
      <c r="A444" s="185"/>
      <c r="B444" s="187"/>
      <c r="C444" s="196"/>
      <c r="D444" s="43"/>
      <c r="E444" s="185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  <c r="DI444" s="43"/>
      <c r="DJ444" s="43"/>
      <c r="DK444" s="43"/>
      <c r="DL444" s="43"/>
      <c r="DM444" s="43"/>
      <c r="DN444" s="43"/>
      <c r="DO444" s="43"/>
      <c r="DP444" s="43"/>
      <c r="DQ444" s="43"/>
      <c r="DR444" s="43"/>
      <c r="DS444" s="43"/>
      <c r="DT444" s="43"/>
      <c r="DU444" s="43"/>
      <c r="DV444" s="43"/>
      <c r="DW444" s="43"/>
      <c r="DX444" s="43"/>
      <c r="DY444" s="43"/>
      <c r="DZ444" s="43"/>
      <c r="EA444" s="43"/>
      <c r="EB444" s="43"/>
      <c r="EC444" s="43"/>
      <c r="ED444" s="43"/>
      <c r="EE444" s="43"/>
      <c r="EF444" s="43"/>
      <c r="EG444" s="43"/>
      <c r="EH444" s="43"/>
      <c r="EI444" s="43"/>
      <c r="EJ444" s="43"/>
      <c r="EK444" s="43"/>
      <c r="EL444" s="43"/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/>
      <c r="EX444" s="43"/>
      <c r="EY444" s="43"/>
      <c r="EZ444" s="43"/>
      <c r="FA444" s="43"/>
      <c r="FB444" s="43"/>
      <c r="FC444" s="43"/>
      <c r="FD444" s="43"/>
      <c r="FE444" s="43"/>
      <c r="FF444" s="43"/>
      <c r="FG444" s="43"/>
      <c r="FH444" s="43"/>
      <c r="FI444" s="43"/>
      <c r="FJ444" s="43"/>
      <c r="FK444" s="43"/>
      <c r="FL444" s="43"/>
      <c r="FM444" s="43"/>
      <c r="FN444" s="43"/>
      <c r="FO444" s="43"/>
      <c r="FP444" s="43"/>
      <c r="FQ444" s="43"/>
      <c r="FR444" s="43"/>
      <c r="FS444" s="43"/>
      <c r="FT444" s="43"/>
      <c r="FU444" s="43"/>
      <c r="FV444" s="43"/>
      <c r="FW444" s="43"/>
      <c r="FX444" s="43"/>
      <c r="FY444" s="43"/>
      <c r="FZ444" s="43"/>
      <c r="GA444" s="43"/>
      <c r="GB444" s="43"/>
      <c r="GC444" s="43"/>
      <c r="GD444" s="43"/>
      <c r="GE444" s="43"/>
      <c r="GF444" s="43"/>
      <c r="GG444" s="43"/>
      <c r="GH444" s="43"/>
      <c r="GI444" s="43"/>
      <c r="GJ444" s="43"/>
      <c r="GK444" s="43"/>
      <c r="GL444" s="43"/>
      <c r="GM444" s="43"/>
      <c r="GN444" s="43"/>
      <c r="GO444" s="43"/>
      <c r="GP444" s="43"/>
      <c r="GQ444" s="43"/>
      <c r="GR444" s="43"/>
      <c r="GS444" s="43"/>
      <c r="GT444" s="43"/>
      <c r="GU444" s="43"/>
      <c r="GV444" s="43"/>
      <c r="GW444" s="43"/>
      <c r="GX444" s="43"/>
      <c r="GY444" s="43"/>
      <c r="GZ444" s="43"/>
      <c r="HA444" s="43"/>
      <c r="HB444" s="43"/>
      <c r="HC444" s="43"/>
      <c r="HD444" s="43"/>
      <c r="HE444" s="43"/>
      <c r="HF444" s="43"/>
      <c r="HG444" s="43"/>
      <c r="HH444" s="43"/>
      <c r="HI444" s="43"/>
      <c r="HJ444" s="43"/>
      <c r="HK444" s="43"/>
      <c r="HL444" s="43"/>
      <c r="HM444" s="43"/>
      <c r="HN444" s="43"/>
      <c r="HO444" s="43"/>
      <c r="HP444" s="43"/>
      <c r="HQ444" s="43"/>
      <c r="HR444" s="43"/>
      <c r="HS444" s="43"/>
      <c r="HT444" s="43"/>
      <c r="HU444" s="43"/>
      <c r="HV444" s="43"/>
      <c r="HW444" s="43"/>
      <c r="HX444" s="43"/>
      <c r="HY444" s="43"/>
      <c r="HZ444" s="43"/>
      <c r="IA444" s="43"/>
      <c r="IB444" s="43"/>
      <c r="IC444" s="43"/>
      <c r="ID444" s="43"/>
      <c r="IE444" s="43"/>
      <c r="IF444" s="43"/>
      <c r="IG444" s="43"/>
      <c r="IH444" s="43"/>
      <c r="II444" s="43"/>
      <c r="IJ444" s="43"/>
      <c r="IK444" s="43"/>
      <c r="IL444" s="43"/>
      <c r="IM444" s="43"/>
      <c r="IN444" s="43"/>
      <c r="IO444" s="43"/>
      <c r="IP444" s="43"/>
      <c r="IQ444" s="43"/>
      <c r="IR444" s="43"/>
      <c r="IS444" s="43"/>
      <c r="IT444" s="43"/>
      <c r="IU444" s="43"/>
      <c r="IV444" s="43"/>
    </row>
    <row r="445" spans="1:256" s="201" customFormat="1" x14ac:dyDescent="0.2">
      <c r="A445" s="185"/>
      <c r="B445" s="187"/>
      <c r="C445" s="196"/>
      <c r="D445" s="43"/>
      <c r="E445" s="185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  <c r="FA445" s="43"/>
      <c r="FB445" s="43"/>
      <c r="FC445" s="43"/>
      <c r="FD445" s="43"/>
      <c r="FE445" s="43"/>
      <c r="FF445" s="43"/>
      <c r="FG445" s="43"/>
      <c r="FH445" s="43"/>
      <c r="FI445" s="43"/>
      <c r="FJ445" s="43"/>
      <c r="FK445" s="43"/>
      <c r="FL445" s="43"/>
      <c r="FM445" s="43"/>
      <c r="FN445" s="43"/>
      <c r="FO445" s="43"/>
      <c r="FP445" s="43"/>
      <c r="FQ445" s="43"/>
      <c r="FR445" s="43"/>
      <c r="FS445" s="43"/>
      <c r="FT445" s="43"/>
      <c r="FU445" s="43"/>
      <c r="FV445" s="43"/>
      <c r="FW445" s="43"/>
      <c r="FX445" s="43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3"/>
      <c r="GW445" s="43"/>
      <c r="GX445" s="43"/>
      <c r="GY445" s="43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  <c r="HK445" s="43"/>
      <c r="HL445" s="43"/>
      <c r="HM445" s="43"/>
      <c r="HN445" s="43"/>
      <c r="HO445" s="43"/>
      <c r="HP445" s="43"/>
      <c r="HQ445" s="43"/>
      <c r="HR445" s="43"/>
      <c r="HS445" s="43"/>
      <c r="HT445" s="43"/>
      <c r="HU445" s="43"/>
      <c r="HV445" s="43"/>
      <c r="HW445" s="43"/>
      <c r="HX445" s="43"/>
      <c r="HY445" s="43"/>
      <c r="HZ445" s="43"/>
      <c r="IA445" s="43"/>
      <c r="IB445" s="43"/>
      <c r="IC445" s="43"/>
      <c r="ID445" s="43"/>
      <c r="IE445" s="43"/>
      <c r="IF445" s="43"/>
      <c r="IG445" s="43"/>
      <c r="IH445" s="43"/>
      <c r="II445" s="43"/>
      <c r="IJ445" s="43"/>
      <c r="IK445" s="43"/>
      <c r="IL445" s="43"/>
      <c r="IM445" s="43"/>
      <c r="IN445" s="43"/>
      <c r="IO445" s="43"/>
      <c r="IP445" s="43"/>
      <c r="IQ445" s="43"/>
      <c r="IR445" s="43"/>
      <c r="IS445" s="43"/>
      <c r="IT445" s="43"/>
      <c r="IU445" s="43"/>
      <c r="IV445" s="43"/>
    </row>
    <row r="446" spans="1:256" s="201" customFormat="1" x14ac:dyDescent="0.2">
      <c r="A446" s="185"/>
      <c r="B446" s="187"/>
      <c r="C446" s="196"/>
      <c r="D446" s="43"/>
      <c r="E446" s="185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3"/>
      <c r="DU446" s="43"/>
      <c r="DV446" s="43"/>
      <c r="DW446" s="43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  <c r="FA446" s="43"/>
      <c r="FB446" s="43"/>
      <c r="FC446" s="43"/>
      <c r="FD446" s="43"/>
      <c r="FE446" s="43"/>
      <c r="FF446" s="43"/>
      <c r="FG446" s="43"/>
      <c r="FH446" s="43"/>
      <c r="FI446" s="43"/>
      <c r="FJ446" s="43"/>
      <c r="FK446" s="43"/>
      <c r="FL446" s="43"/>
      <c r="FM446" s="43"/>
      <c r="FN446" s="43"/>
      <c r="FO446" s="43"/>
      <c r="FP446" s="43"/>
      <c r="FQ446" s="43"/>
      <c r="FR446" s="43"/>
      <c r="FS446" s="43"/>
      <c r="FT446" s="43"/>
      <c r="FU446" s="43"/>
      <c r="FV446" s="43"/>
      <c r="FW446" s="43"/>
      <c r="FX446" s="43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3"/>
      <c r="GW446" s="43"/>
      <c r="GX446" s="43"/>
      <c r="GY446" s="43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  <c r="HK446" s="43"/>
      <c r="HL446" s="43"/>
      <c r="HM446" s="43"/>
      <c r="HN446" s="43"/>
      <c r="HO446" s="43"/>
      <c r="HP446" s="43"/>
      <c r="HQ446" s="43"/>
      <c r="HR446" s="43"/>
      <c r="HS446" s="43"/>
      <c r="HT446" s="43"/>
      <c r="HU446" s="43"/>
      <c r="HV446" s="43"/>
      <c r="HW446" s="43"/>
      <c r="HX446" s="43"/>
      <c r="HY446" s="43"/>
      <c r="HZ446" s="43"/>
      <c r="IA446" s="43"/>
      <c r="IB446" s="43"/>
      <c r="IC446" s="43"/>
      <c r="ID446" s="43"/>
      <c r="IE446" s="43"/>
      <c r="IF446" s="43"/>
      <c r="IG446" s="43"/>
      <c r="IH446" s="43"/>
      <c r="II446" s="43"/>
      <c r="IJ446" s="43"/>
      <c r="IK446" s="43"/>
      <c r="IL446" s="43"/>
      <c r="IM446" s="43"/>
      <c r="IN446" s="43"/>
      <c r="IO446" s="43"/>
      <c r="IP446" s="43"/>
      <c r="IQ446" s="43"/>
      <c r="IR446" s="43"/>
      <c r="IS446" s="43"/>
      <c r="IT446" s="43"/>
      <c r="IU446" s="43"/>
      <c r="IV446" s="43"/>
    </row>
    <row r="447" spans="1:256" s="201" customFormat="1" x14ac:dyDescent="0.2">
      <c r="A447" s="185"/>
      <c r="B447" s="187"/>
      <c r="C447" s="196"/>
      <c r="D447" s="43"/>
      <c r="E447" s="185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/>
      <c r="EX447" s="43"/>
      <c r="EY447" s="43"/>
      <c r="EZ447" s="43"/>
      <c r="FA447" s="43"/>
      <c r="FB447" s="43"/>
      <c r="FC447" s="43"/>
      <c r="FD447" s="43"/>
      <c r="FE447" s="43"/>
      <c r="FF447" s="43"/>
      <c r="FG447" s="43"/>
      <c r="FH447" s="43"/>
      <c r="FI447" s="43"/>
      <c r="FJ447" s="43"/>
      <c r="FK447" s="43"/>
      <c r="FL447" s="43"/>
      <c r="FM447" s="43"/>
      <c r="FN447" s="43"/>
      <c r="FO447" s="43"/>
      <c r="FP447" s="43"/>
      <c r="FQ447" s="43"/>
      <c r="FR447" s="43"/>
      <c r="FS447" s="43"/>
      <c r="FT447" s="43"/>
      <c r="FU447" s="43"/>
      <c r="FV447" s="43"/>
      <c r="FW447" s="43"/>
      <c r="FX447" s="43"/>
      <c r="FY447" s="43"/>
      <c r="FZ447" s="43"/>
      <c r="GA447" s="43"/>
      <c r="GB447" s="43"/>
      <c r="GC447" s="43"/>
      <c r="GD447" s="43"/>
      <c r="GE447" s="43"/>
      <c r="GF447" s="43"/>
      <c r="GG447" s="43"/>
      <c r="GH447" s="43"/>
      <c r="GI447" s="43"/>
      <c r="GJ447" s="43"/>
      <c r="GK447" s="43"/>
      <c r="GL447" s="43"/>
      <c r="GM447" s="43"/>
      <c r="GN447" s="43"/>
      <c r="GO447" s="43"/>
      <c r="GP447" s="43"/>
      <c r="GQ447" s="43"/>
      <c r="GR447" s="43"/>
      <c r="GS447" s="43"/>
      <c r="GT447" s="43"/>
      <c r="GU447" s="43"/>
      <c r="GV447" s="43"/>
      <c r="GW447" s="43"/>
      <c r="GX447" s="43"/>
      <c r="GY447" s="43"/>
      <c r="GZ447" s="43"/>
      <c r="HA447" s="43"/>
      <c r="HB447" s="43"/>
      <c r="HC447" s="43"/>
      <c r="HD447" s="43"/>
      <c r="HE447" s="43"/>
      <c r="HF447" s="43"/>
      <c r="HG447" s="43"/>
      <c r="HH447" s="43"/>
      <c r="HI447" s="43"/>
      <c r="HJ447" s="43"/>
      <c r="HK447" s="43"/>
      <c r="HL447" s="43"/>
      <c r="HM447" s="43"/>
      <c r="HN447" s="43"/>
      <c r="HO447" s="43"/>
      <c r="HP447" s="43"/>
      <c r="HQ447" s="43"/>
      <c r="HR447" s="43"/>
      <c r="HS447" s="43"/>
      <c r="HT447" s="43"/>
      <c r="HU447" s="43"/>
      <c r="HV447" s="43"/>
      <c r="HW447" s="43"/>
      <c r="HX447" s="43"/>
      <c r="HY447" s="43"/>
      <c r="HZ447" s="43"/>
      <c r="IA447" s="43"/>
      <c r="IB447" s="43"/>
      <c r="IC447" s="43"/>
      <c r="ID447" s="43"/>
      <c r="IE447" s="43"/>
      <c r="IF447" s="43"/>
      <c r="IG447" s="43"/>
      <c r="IH447" s="43"/>
      <c r="II447" s="43"/>
      <c r="IJ447" s="43"/>
      <c r="IK447" s="43"/>
      <c r="IL447" s="43"/>
      <c r="IM447" s="43"/>
      <c r="IN447" s="43"/>
      <c r="IO447" s="43"/>
      <c r="IP447" s="43"/>
      <c r="IQ447" s="43"/>
      <c r="IR447" s="43"/>
      <c r="IS447" s="43"/>
      <c r="IT447" s="43"/>
      <c r="IU447" s="43"/>
      <c r="IV447" s="43"/>
    </row>
    <row r="448" spans="1:256" s="201" customFormat="1" x14ac:dyDescent="0.2">
      <c r="A448" s="185"/>
      <c r="B448" s="187"/>
      <c r="C448" s="196"/>
      <c r="D448" s="43"/>
      <c r="E448" s="185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  <c r="DI448" s="43"/>
      <c r="DJ448" s="43"/>
      <c r="DK448" s="43"/>
      <c r="DL448" s="43"/>
      <c r="DM448" s="43"/>
      <c r="DN448" s="43"/>
      <c r="DO448" s="43"/>
      <c r="DP448" s="43"/>
      <c r="DQ448" s="43"/>
      <c r="DR448" s="43"/>
      <c r="DS448" s="43"/>
      <c r="DT448" s="43"/>
      <c r="DU448" s="43"/>
      <c r="DV448" s="43"/>
      <c r="DW448" s="43"/>
      <c r="DX448" s="43"/>
      <c r="DY448" s="43"/>
      <c r="DZ448" s="43"/>
      <c r="EA448" s="43"/>
      <c r="EB448" s="43"/>
      <c r="EC448" s="43"/>
      <c r="ED448" s="43"/>
      <c r="EE448" s="43"/>
      <c r="EF448" s="43"/>
      <c r="EG448" s="43"/>
      <c r="EH448" s="43"/>
      <c r="EI448" s="43"/>
      <c r="EJ448" s="43"/>
      <c r="EK448" s="43"/>
      <c r="EL448" s="43"/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/>
      <c r="EX448" s="43"/>
      <c r="EY448" s="43"/>
      <c r="EZ448" s="43"/>
      <c r="FA448" s="43"/>
      <c r="FB448" s="43"/>
      <c r="FC448" s="43"/>
      <c r="FD448" s="43"/>
      <c r="FE448" s="43"/>
      <c r="FF448" s="43"/>
      <c r="FG448" s="43"/>
      <c r="FH448" s="43"/>
      <c r="FI448" s="43"/>
      <c r="FJ448" s="43"/>
      <c r="FK448" s="43"/>
      <c r="FL448" s="43"/>
      <c r="FM448" s="43"/>
      <c r="FN448" s="43"/>
      <c r="FO448" s="43"/>
      <c r="FP448" s="43"/>
      <c r="FQ448" s="43"/>
      <c r="FR448" s="43"/>
      <c r="FS448" s="43"/>
      <c r="FT448" s="43"/>
      <c r="FU448" s="43"/>
      <c r="FV448" s="43"/>
      <c r="FW448" s="43"/>
      <c r="FX448" s="43"/>
      <c r="FY448" s="43"/>
      <c r="FZ448" s="43"/>
      <c r="GA448" s="43"/>
      <c r="GB448" s="43"/>
      <c r="GC448" s="43"/>
      <c r="GD448" s="43"/>
      <c r="GE448" s="43"/>
      <c r="GF448" s="43"/>
      <c r="GG448" s="43"/>
      <c r="GH448" s="43"/>
      <c r="GI448" s="43"/>
      <c r="GJ448" s="43"/>
      <c r="GK448" s="43"/>
      <c r="GL448" s="43"/>
      <c r="GM448" s="43"/>
      <c r="GN448" s="43"/>
      <c r="GO448" s="43"/>
      <c r="GP448" s="43"/>
      <c r="GQ448" s="43"/>
      <c r="GR448" s="43"/>
      <c r="GS448" s="43"/>
      <c r="GT448" s="43"/>
      <c r="GU448" s="43"/>
      <c r="GV448" s="43"/>
      <c r="GW448" s="43"/>
      <c r="GX448" s="43"/>
      <c r="GY448" s="43"/>
      <c r="GZ448" s="43"/>
      <c r="HA448" s="43"/>
      <c r="HB448" s="43"/>
      <c r="HC448" s="43"/>
      <c r="HD448" s="43"/>
      <c r="HE448" s="43"/>
      <c r="HF448" s="43"/>
      <c r="HG448" s="43"/>
      <c r="HH448" s="43"/>
      <c r="HI448" s="43"/>
      <c r="HJ448" s="43"/>
      <c r="HK448" s="43"/>
      <c r="HL448" s="43"/>
      <c r="HM448" s="43"/>
      <c r="HN448" s="43"/>
      <c r="HO448" s="43"/>
      <c r="HP448" s="43"/>
      <c r="HQ448" s="43"/>
      <c r="HR448" s="43"/>
      <c r="HS448" s="43"/>
      <c r="HT448" s="43"/>
      <c r="HU448" s="43"/>
      <c r="HV448" s="43"/>
      <c r="HW448" s="43"/>
      <c r="HX448" s="43"/>
      <c r="HY448" s="43"/>
      <c r="HZ448" s="43"/>
      <c r="IA448" s="43"/>
      <c r="IB448" s="43"/>
      <c r="IC448" s="43"/>
      <c r="ID448" s="43"/>
      <c r="IE448" s="43"/>
      <c r="IF448" s="43"/>
      <c r="IG448" s="43"/>
      <c r="IH448" s="43"/>
      <c r="II448" s="43"/>
      <c r="IJ448" s="43"/>
      <c r="IK448" s="43"/>
      <c r="IL448" s="43"/>
      <c r="IM448" s="43"/>
      <c r="IN448" s="43"/>
      <c r="IO448" s="43"/>
      <c r="IP448" s="43"/>
      <c r="IQ448" s="43"/>
      <c r="IR448" s="43"/>
      <c r="IS448" s="43"/>
      <c r="IT448" s="43"/>
      <c r="IU448" s="43"/>
      <c r="IV448" s="43"/>
    </row>
    <row r="449" spans="1:256" s="201" customFormat="1" x14ac:dyDescent="0.2">
      <c r="A449" s="185"/>
      <c r="B449" s="187"/>
      <c r="C449" s="196"/>
      <c r="D449" s="43"/>
      <c r="E449" s="185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  <c r="DV449" s="43"/>
      <c r="DW449" s="43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  <c r="FA449" s="43"/>
      <c r="FB449" s="43"/>
      <c r="FC449" s="43"/>
      <c r="FD449" s="43"/>
      <c r="FE449" s="43"/>
      <c r="FF449" s="43"/>
      <c r="FG449" s="43"/>
      <c r="FH449" s="43"/>
      <c r="FI449" s="43"/>
      <c r="FJ449" s="43"/>
      <c r="FK449" s="43"/>
      <c r="FL449" s="43"/>
      <c r="FM449" s="43"/>
      <c r="FN449" s="43"/>
      <c r="FO449" s="43"/>
      <c r="FP449" s="43"/>
      <c r="FQ449" s="43"/>
      <c r="FR449" s="43"/>
      <c r="FS449" s="43"/>
      <c r="FT449" s="43"/>
      <c r="FU449" s="43"/>
      <c r="FV449" s="43"/>
      <c r="FW449" s="43"/>
      <c r="FX449" s="43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3"/>
      <c r="GW449" s="43"/>
      <c r="GX449" s="43"/>
      <c r="GY449" s="43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  <c r="HK449" s="43"/>
      <c r="HL449" s="43"/>
      <c r="HM449" s="43"/>
      <c r="HN449" s="43"/>
      <c r="HO449" s="43"/>
      <c r="HP449" s="43"/>
      <c r="HQ449" s="43"/>
      <c r="HR449" s="43"/>
      <c r="HS449" s="43"/>
      <c r="HT449" s="43"/>
      <c r="HU449" s="43"/>
      <c r="HV449" s="43"/>
      <c r="HW449" s="43"/>
      <c r="HX449" s="43"/>
      <c r="HY449" s="43"/>
      <c r="HZ449" s="43"/>
      <c r="IA449" s="43"/>
      <c r="IB449" s="43"/>
      <c r="IC449" s="43"/>
      <c r="ID449" s="43"/>
      <c r="IE449" s="43"/>
      <c r="IF449" s="43"/>
      <c r="IG449" s="43"/>
      <c r="IH449" s="43"/>
      <c r="II449" s="43"/>
      <c r="IJ449" s="43"/>
      <c r="IK449" s="43"/>
      <c r="IL449" s="43"/>
      <c r="IM449" s="43"/>
      <c r="IN449" s="43"/>
      <c r="IO449" s="43"/>
      <c r="IP449" s="43"/>
      <c r="IQ449" s="43"/>
      <c r="IR449" s="43"/>
      <c r="IS449" s="43"/>
      <c r="IT449" s="43"/>
      <c r="IU449" s="43"/>
      <c r="IV449" s="43"/>
    </row>
    <row r="450" spans="1:256" s="201" customFormat="1" x14ac:dyDescent="0.2">
      <c r="A450" s="185"/>
      <c r="B450" s="187"/>
      <c r="C450" s="196"/>
      <c r="D450" s="43"/>
      <c r="E450" s="185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  <c r="DV450" s="43"/>
      <c r="DW450" s="43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  <c r="FA450" s="43"/>
      <c r="FB450" s="43"/>
      <c r="FC450" s="43"/>
      <c r="FD450" s="43"/>
      <c r="FE450" s="43"/>
      <c r="FF450" s="43"/>
      <c r="FG450" s="43"/>
      <c r="FH450" s="43"/>
      <c r="FI450" s="43"/>
      <c r="FJ450" s="43"/>
      <c r="FK450" s="43"/>
      <c r="FL450" s="43"/>
      <c r="FM450" s="43"/>
      <c r="FN450" s="43"/>
      <c r="FO450" s="43"/>
      <c r="FP450" s="43"/>
      <c r="FQ450" s="43"/>
      <c r="FR450" s="43"/>
      <c r="FS450" s="43"/>
      <c r="FT450" s="43"/>
      <c r="FU450" s="43"/>
      <c r="FV450" s="43"/>
      <c r="FW450" s="43"/>
      <c r="FX450" s="43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3"/>
      <c r="GW450" s="43"/>
      <c r="GX450" s="43"/>
      <c r="GY450" s="43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  <c r="HK450" s="43"/>
      <c r="HL450" s="43"/>
      <c r="HM450" s="43"/>
      <c r="HN450" s="43"/>
      <c r="HO450" s="43"/>
      <c r="HP450" s="43"/>
      <c r="HQ450" s="43"/>
      <c r="HR450" s="43"/>
      <c r="HS450" s="43"/>
      <c r="HT450" s="43"/>
      <c r="HU450" s="43"/>
      <c r="HV450" s="43"/>
      <c r="HW450" s="43"/>
      <c r="HX450" s="43"/>
      <c r="HY450" s="43"/>
      <c r="HZ450" s="43"/>
      <c r="IA450" s="43"/>
      <c r="IB450" s="43"/>
      <c r="IC450" s="43"/>
      <c r="ID450" s="43"/>
      <c r="IE450" s="43"/>
      <c r="IF450" s="43"/>
      <c r="IG450" s="43"/>
      <c r="IH450" s="43"/>
      <c r="II450" s="43"/>
      <c r="IJ450" s="43"/>
      <c r="IK450" s="43"/>
      <c r="IL450" s="43"/>
      <c r="IM450" s="43"/>
      <c r="IN450" s="43"/>
      <c r="IO450" s="43"/>
      <c r="IP450" s="43"/>
      <c r="IQ450" s="43"/>
      <c r="IR450" s="43"/>
      <c r="IS450" s="43"/>
      <c r="IT450" s="43"/>
      <c r="IU450" s="43"/>
      <c r="IV450" s="43"/>
    </row>
    <row r="451" spans="1:256" s="201" customFormat="1" x14ac:dyDescent="0.2">
      <c r="A451" s="185"/>
      <c r="B451" s="187"/>
      <c r="C451" s="196"/>
      <c r="D451" s="43"/>
      <c r="E451" s="185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3"/>
      <c r="DU451" s="43"/>
      <c r="DV451" s="43"/>
      <c r="DW451" s="43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  <c r="FA451" s="43"/>
      <c r="FB451" s="43"/>
      <c r="FC451" s="43"/>
      <c r="FD451" s="43"/>
      <c r="FE451" s="43"/>
      <c r="FF451" s="43"/>
      <c r="FG451" s="43"/>
      <c r="FH451" s="43"/>
      <c r="FI451" s="43"/>
      <c r="FJ451" s="43"/>
      <c r="FK451" s="43"/>
      <c r="FL451" s="43"/>
      <c r="FM451" s="43"/>
      <c r="FN451" s="43"/>
      <c r="FO451" s="43"/>
      <c r="FP451" s="43"/>
      <c r="FQ451" s="43"/>
      <c r="FR451" s="43"/>
      <c r="FS451" s="43"/>
      <c r="FT451" s="43"/>
      <c r="FU451" s="43"/>
      <c r="FV451" s="43"/>
      <c r="FW451" s="43"/>
      <c r="FX451" s="43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3"/>
      <c r="GW451" s="43"/>
      <c r="GX451" s="43"/>
      <c r="GY451" s="43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  <c r="HK451" s="43"/>
      <c r="HL451" s="43"/>
      <c r="HM451" s="43"/>
      <c r="HN451" s="43"/>
      <c r="HO451" s="43"/>
      <c r="HP451" s="43"/>
      <c r="HQ451" s="43"/>
      <c r="HR451" s="43"/>
      <c r="HS451" s="43"/>
      <c r="HT451" s="43"/>
      <c r="HU451" s="43"/>
      <c r="HV451" s="43"/>
      <c r="HW451" s="43"/>
      <c r="HX451" s="43"/>
      <c r="HY451" s="43"/>
      <c r="HZ451" s="43"/>
      <c r="IA451" s="43"/>
      <c r="IB451" s="43"/>
      <c r="IC451" s="43"/>
      <c r="ID451" s="43"/>
      <c r="IE451" s="43"/>
      <c r="IF451" s="43"/>
      <c r="IG451" s="43"/>
      <c r="IH451" s="43"/>
      <c r="II451" s="43"/>
      <c r="IJ451" s="43"/>
      <c r="IK451" s="43"/>
      <c r="IL451" s="43"/>
      <c r="IM451" s="43"/>
      <c r="IN451" s="43"/>
      <c r="IO451" s="43"/>
      <c r="IP451" s="43"/>
      <c r="IQ451" s="43"/>
      <c r="IR451" s="43"/>
      <c r="IS451" s="43"/>
      <c r="IT451" s="43"/>
      <c r="IU451" s="43"/>
      <c r="IV451" s="43"/>
    </row>
    <row r="452" spans="1:256" s="201" customFormat="1" x14ac:dyDescent="0.2">
      <c r="A452" s="185"/>
      <c r="B452" s="187"/>
      <c r="C452" s="196"/>
      <c r="D452" s="43"/>
      <c r="E452" s="185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  <c r="DI452" s="43"/>
      <c r="DJ452" s="43"/>
      <c r="DK452" s="43"/>
      <c r="DL452" s="43"/>
      <c r="DM452" s="43"/>
      <c r="DN452" s="43"/>
      <c r="DO452" s="43"/>
      <c r="DP452" s="43"/>
      <c r="DQ452" s="43"/>
      <c r="DR452" s="43"/>
      <c r="DS452" s="43"/>
      <c r="DT452" s="43"/>
      <c r="DU452" s="43"/>
      <c r="DV452" s="43"/>
      <c r="DW452" s="43"/>
      <c r="DX452" s="43"/>
      <c r="DY452" s="43"/>
      <c r="DZ452" s="43"/>
      <c r="EA452" s="43"/>
      <c r="EB452" s="43"/>
      <c r="EC452" s="43"/>
      <c r="ED452" s="43"/>
      <c r="EE452" s="43"/>
      <c r="EF452" s="43"/>
      <c r="EG452" s="43"/>
      <c r="EH452" s="43"/>
      <c r="EI452" s="43"/>
      <c r="EJ452" s="43"/>
      <c r="EK452" s="43"/>
      <c r="EL452" s="43"/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/>
      <c r="EX452" s="43"/>
      <c r="EY452" s="43"/>
      <c r="EZ452" s="43"/>
      <c r="FA452" s="43"/>
      <c r="FB452" s="43"/>
      <c r="FC452" s="43"/>
      <c r="FD452" s="43"/>
      <c r="FE452" s="43"/>
      <c r="FF452" s="43"/>
      <c r="FG452" s="43"/>
      <c r="FH452" s="43"/>
      <c r="FI452" s="43"/>
      <c r="FJ452" s="43"/>
      <c r="FK452" s="43"/>
      <c r="FL452" s="43"/>
      <c r="FM452" s="43"/>
      <c r="FN452" s="43"/>
      <c r="FO452" s="43"/>
      <c r="FP452" s="43"/>
      <c r="FQ452" s="43"/>
      <c r="FR452" s="43"/>
      <c r="FS452" s="43"/>
      <c r="FT452" s="43"/>
      <c r="FU452" s="43"/>
      <c r="FV452" s="43"/>
      <c r="FW452" s="43"/>
      <c r="FX452" s="43"/>
      <c r="FY452" s="43"/>
      <c r="FZ452" s="43"/>
      <c r="GA452" s="43"/>
      <c r="GB452" s="43"/>
      <c r="GC452" s="43"/>
      <c r="GD452" s="43"/>
      <c r="GE452" s="43"/>
      <c r="GF452" s="43"/>
      <c r="GG452" s="43"/>
      <c r="GH452" s="43"/>
      <c r="GI452" s="43"/>
      <c r="GJ452" s="43"/>
      <c r="GK452" s="43"/>
      <c r="GL452" s="43"/>
      <c r="GM452" s="43"/>
      <c r="GN452" s="43"/>
      <c r="GO452" s="43"/>
      <c r="GP452" s="43"/>
      <c r="GQ452" s="43"/>
      <c r="GR452" s="43"/>
      <c r="GS452" s="43"/>
      <c r="GT452" s="43"/>
      <c r="GU452" s="43"/>
      <c r="GV452" s="43"/>
      <c r="GW452" s="43"/>
      <c r="GX452" s="43"/>
      <c r="GY452" s="43"/>
      <c r="GZ452" s="43"/>
      <c r="HA452" s="43"/>
      <c r="HB452" s="43"/>
      <c r="HC452" s="43"/>
      <c r="HD452" s="43"/>
      <c r="HE452" s="43"/>
      <c r="HF452" s="43"/>
      <c r="HG452" s="43"/>
      <c r="HH452" s="43"/>
      <c r="HI452" s="43"/>
      <c r="HJ452" s="43"/>
      <c r="HK452" s="43"/>
      <c r="HL452" s="43"/>
      <c r="HM452" s="43"/>
      <c r="HN452" s="43"/>
      <c r="HO452" s="43"/>
      <c r="HP452" s="43"/>
      <c r="HQ452" s="43"/>
      <c r="HR452" s="43"/>
      <c r="HS452" s="43"/>
      <c r="HT452" s="43"/>
      <c r="HU452" s="43"/>
      <c r="HV452" s="43"/>
      <c r="HW452" s="43"/>
      <c r="HX452" s="43"/>
      <c r="HY452" s="43"/>
      <c r="HZ452" s="43"/>
      <c r="IA452" s="43"/>
      <c r="IB452" s="43"/>
      <c r="IC452" s="43"/>
      <c r="ID452" s="43"/>
      <c r="IE452" s="43"/>
      <c r="IF452" s="43"/>
      <c r="IG452" s="43"/>
      <c r="IH452" s="43"/>
      <c r="II452" s="43"/>
      <c r="IJ452" s="43"/>
      <c r="IK452" s="43"/>
      <c r="IL452" s="43"/>
      <c r="IM452" s="43"/>
      <c r="IN452" s="43"/>
      <c r="IO452" s="43"/>
      <c r="IP452" s="43"/>
      <c r="IQ452" s="43"/>
      <c r="IR452" s="43"/>
      <c r="IS452" s="43"/>
      <c r="IT452" s="43"/>
      <c r="IU452" s="43"/>
      <c r="IV452" s="43"/>
    </row>
    <row r="453" spans="1:256" s="201" customFormat="1" x14ac:dyDescent="0.2">
      <c r="A453" s="185"/>
      <c r="B453" s="187"/>
      <c r="C453" s="196"/>
      <c r="D453" s="43"/>
      <c r="E453" s="185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  <c r="DI453" s="43"/>
      <c r="DJ453" s="43"/>
      <c r="DK453" s="43"/>
      <c r="DL453" s="43"/>
      <c r="DM453" s="43"/>
      <c r="DN453" s="43"/>
      <c r="DO453" s="43"/>
      <c r="DP453" s="43"/>
      <c r="DQ453" s="43"/>
      <c r="DR453" s="43"/>
      <c r="DS453" s="43"/>
      <c r="DT453" s="43"/>
      <c r="DU453" s="43"/>
      <c r="DV453" s="43"/>
      <c r="DW453" s="43"/>
      <c r="DX453" s="43"/>
      <c r="DY453" s="43"/>
      <c r="DZ453" s="43"/>
      <c r="EA453" s="43"/>
      <c r="EB453" s="43"/>
      <c r="EC453" s="43"/>
      <c r="ED453" s="43"/>
      <c r="EE453" s="43"/>
      <c r="EF453" s="43"/>
      <c r="EG453" s="43"/>
      <c r="EH453" s="43"/>
      <c r="EI453" s="43"/>
      <c r="EJ453" s="43"/>
      <c r="EK453" s="43"/>
      <c r="EL453" s="43"/>
      <c r="EM453" s="43"/>
      <c r="EN453" s="43"/>
      <c r="EO453" s="43"/>
      <c r="EP453" s="43"/>
      <c r="EQ453" s="43"/>
      <c r="ER453" s="43"/>
      <c r="ES453" s="43"/>
      <c r="ET453" s="43"/>
      <c r="EU453" s="43"/>
      <c r="EV453" s="43"/>
      <c r="EW453" s="43"/>
      <c r="EX453" s="43"/>
      <c r="EY453" s="43"/>
      <c r="EZ453" s="43"/>
      <c r="FA453" s="43"/>
      <c r="FB453" s="43"/>
      <c r="FC453" s="43"/>
      <c r="FD453" s="43"/>
      <c r="FE453" s="43"/>
      <c r="FF453" s="43"/>
      <c r="FG453" s="43"/>
      <c r="FH453" s="43"/>
      <c r="FI453" s="43"/>
      <c r="FJ453" s="43"/>
      <c r="FK453" s="43"/>
      <c r="FL453" s="43"/>
      <c r="FM453" s="43"/>
      <c r="FN453" s="43"/>
      <c r="FO453" s="43"/>
      <c r="FP453" s="43"/>
      <c r="FQ453" s="43"/>
      <c r="FR453" s="43"/>
      <c r="FS453" s="43"/>
      <c r="FT453" s="43"/>
      <c r="FU453" s="43"/>
      <c r="FV453" s="43"/>
      <c r="FW453" s="43"/>
      <c r="FX453" s="43"/>
      <c r="FY453" s="43"/>
      <c r="FZ453" s="43"/>
      <c r="GA453" s="43"/>
      <c r="GB453" s="43"/>
      <c r="GC453" s="43"/>
      <c r="GD453" s="43"/>
      <c r="GE453" s="43"/>
      <c r="GF453" s="43"/>
      <c r="GG453" s="43"/>
      <c r="GH453" s="43"/>
      <c r="GI453" s="43"/>
      <c r="GJ453" s="43"/>
      <c r="GK453" s="43"/>
      <c r="GL453" s="43"/>
      <c r="GM453" s="43"/>
      <c r="GN453" s="43"/>
      <c r="GO453" s="43"/>
      <c r="GP453" s="43"/>
      <c r="GQ453" s="43"/>
      <c r="GR453" s="43"/>
      <c r="GS453" s="43"/>
      <c r="GT453" s="43"/>
      <c r="GU453" s="43"/>
      <c r="GV453" s="43"/>
      <c r="GW453" s="43"/>
      <c r="GX453" s="43"/>
      <c r="GY453" s="43"/>
      <c r="GZ453" s="43"/>
      <c r="HA453" s="43"/>
      <c r="HB453" s="43"/>
      <c r="HC453" s="43"/>
      <c r="HD453" s="43"/>
      <c r="HE453" s="43"/>
      <c r="HF453" s="43"/>
      <c r="HG453" s="43"/>
      <c r="HH453" s="43"/>
      <c r="HI453" s="43"/>
      <c r="HJ453" s="43"/>
      <c r="HK453" s="43"/>
      <c r="HL453" s="43"/>
      <c r="HM453" s="43"/>
      <c r="HN453" s="43"/>
      <c r="HO453" s="43"/>
      <c r="HP453" s="43"/>
      <c r="HQ453" s="43"/>
      <c r="HR453" s="43"/>
      <c r="HS453" s="43"/>
      <c r="HT453" s="43"/>
      <c r="HU453" s="43"/>
      <c r="HV453" s="43"/>
      <c r="HW453" s="43"/>
      <c r="HX453" s="43"/>
      <c r="HY453" s="43"/>
      <c r="HZ453" s="43"/>
      <c r="IA453" s="43"/>
      <c r="IB453" s="43"/>
      <c r="IC453" s="43"/>
      <c r="ID453" s="43"/>
      <c r="IE453" s="43"/>
      <c r="IF453" s="43"/>
      <c r="IG453" s="43"/>
      <c r="IH453" s="43"/>
      <c r="II453" s="43"/>
      <c r="IJ453" s="43"/>
      <c r="IK453" s="43"/>
      <c r="IL453" s="43"/>
      <c r="IM453" s="43"/>
      <c r="IN453" s="43"/>
      <c r="IO453" s="43"/>
      <c r="IP453" s="43"/>
      <c r="IQ453" s="43"/>
      <c r="IR453" s="43"/>
      <c r="IS453" s="43"/>
      <c r="IT453" s="43"/>
      <c r="IU453" s="43"/>
      <c r="IV453" s="43"/>
    </row>
    <row r="454" spans="1:256" s="201" customFormat="1" x14ac:dyDescent="0.2">
      <c r="A454" s="185"/>
      <c r="B454" s="187"/>
      <c r="C454" s="196"/>
      <c r="D454" s="43"/>
      <c r="E454" s="185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  <c r="DI454" s="43"/>
      <c r="DJ454" s="43"/>
      <c r="DK454" s="43"/>
      <c r="DL454" s="43"/>
      <c r="DM454" s="43"/>
      <c r="DN454" s="43"/>
      <c r="DO454" s="43"/>
      <c r="DP454" s="43"/>
      <c r="DQ454" s="43"/>
      <c r="DR454" s="43"/>
      <c r="DS454" s="43"/>
      <c r="DT454" s="43"/>
      <c r="DU454" s="43"/>
      <c r="DV454" s="43"/>
      <c r="DW454" s="43"/>
      <c r="DX454" s="43"/>
      <c r="DY454" s="43"/>
      <c r="DZ454" s="43"/>
      <c r="EA454" s="43"/>
      <c r="EB454" s="43"/>
      <c r="EC454" s="43"/>
      <c r="ED454" s="43"/>
      <c r="EE454" s="43"/>
      <c r="EF454" s="43"/>
      <c r="EG454" s="43"/>
      <c r="EH454" s="43"/>
      <c r="EI454" s="43"/>
      <c r="EJ454" s="43"/>
      <c r="EK454" s="43"/>
      <c r="EL454" s="43"/>
      <c r="EM454" s="43"/>
      <c r="EN454" s="43"/>
      <c r="EO454" s="43"/>
      <c r="EP454" s="43"/>
      <c r="EQ454" s="43"/>
      <c r="ER454" s="43"/>
      <c r="ES454" s="43"/>
      <c r="ET454" s="43"/>
      <c r="EU454" s="43"/>
      <c r="EV454" s="43"/>
      <c r="EW454" s="43"/>
      <c r="EX454" s="43"/>
      <c r="EY454" s="43"/>
      <c r="EZ454" s="43"/>
      <c r="FA454" s="43"/>
      <c r="FB454" s="43"/>
      <c r="FC454" s="43"/>
      <c r="FD454" s="43"/>
      <c r="FE454" s="43"/>
      <c r="FF454" s="43"/>
      <c r="FG454" s="43"/>
      <c r="FH454" s="43"/>
      <c r="FI454" s="43"/>
      <c r="FJ454" s="43"/>
      <c r="FK454" s="43"/>
      <c r="FL454" s="43"/>
      <c r="FM454" s="43"/>
      <c r="FN454" s="43"/>
      <c r="FO454" s="43"/>
      <c r="FP454" s="43"/>
      <c r="FQ454" s="43"/>
      <c r="FR454" s="43"/>
      <c r="FS454" s="43"/>
      <c r="FT454" s="43"/>
      <c r="FU454" s="43"/>
      <c r="FV454" s="43"/>
      <c r="FW454" s="43"/>
      <c r="FX454" s="43"/>
      <c r="FY454" s="43"/>
      <c r="FZ454" s="43"/>
      <c r="GA454" s="43"/>
      <c r="GB454" s="43"/>
      <c r="GC454" s="43"/>
      <c r="GD454" s="43"/>
      <c r="GE454" s="43"/>
      <c r="GF454" s="43"/>
      <c r="GG454" s="43"/>
      <c r="GH454" s="43"/>
      <c r="GI454" s="43"/>
      <c r="GJ454" s="43"/>
      <c r="GK454" s="43"/>
      <c r="GL454" s="43"/>
      <c r="GM454" s="43"/>
      <c r="GN454" s="43"/>
      <c r="GO454" s="43"/>
      <c r="GP454" s="43"/>
      <c r="GQ454" s="43"/>
      <c r="GR454" s="43"/>
      <c r="GS454" s="43"/>
      <c r="GT454" s="43"/>
      <c r="GU454" s="43"/>
      <c r="GV454" s="43"/>
      <c r="GW454" s="43"/>
      <c r="GX454" s="43"/>
      <c r="GY454" s="43"/>
      <c r="GZ454" s="43"/>
      <c r="HA454" s="43"/>
      <c r="HB454" s="43"/>
      <c r="HC454" s="43"/>
      <c r="HD454" s="43"/>
      <c r="HE454" s="43"/>
      <c r="HF454" s="43"/>
      <c r="HG454" s="43"/>
      <c r="HH454" s="43"/>
      <c r="HI454" s="43"/>
      <c r="HJ454" s="43"/>
      <c r="HK454" s="43"/>
      <c r="HL454" s="43"/>
      <c r="HM454" s="43"/>
      <c r="HN454" s="43"/>
      <c r="HO454" s="43"/>
      <c r="HP454" s="43"/>
      <c r="HQ454" s="43"/>
      <c r="HR454" s="43"/>
      <c r="HS454" s="43"/>
      <c r="HT454" s="43"/>
      <c r="HU454" s="43"/>
      <c r="HV454" s="43"/>
      <c r="HW454" s="43"/>
      <c r="HX454" s="43"/>
      <c r="HY454" s="43"/>
      <c r="HZ454" s="43"/>
      <c r="IA454" s="43"/>
      <c r="IB454" s="43"/>
      <c r="IC454" s="43"/>
      <c r="ID454" s="43"/>
      <c r="IE454" s="43"/>
      <c r="IF454" s="43"/>
      <c r="IG454" s="43"/>
      <c r="IH454" s="43"/>
      <c r="II454" s="43"/>
      <c r="IJ454" s="43"/>
      <c r="IK454" s="43"/>
      <c r="IL454" s="43"/>
      <c r="IM454" s="43"/>
      <c r="IN454" s="43"/>
      <c r="IO454" s="43"/>
      <c r="IP454" s="43"/>
      <c r="IQ454" s="43"/>
      <c r="IR454" s="43"/>
      <c r="IS454" s="43"/>
      <c r="IT454" s="43"/>
      <c r="IU454" s="43"/>
      <c r="IV454" s="43"/>
    </row>
    <row r="455" spans="1:256" s="201" customFormat="1" x14ac:dyDescent="0.2">
      <c r="A455" s="185"/>
      <c r="B455" s="187"/>
      <c r="C455" s="196"/>
      <c r="D455" s="43"/>
      <c r="E455" s="185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  <c r="DI455" s="43"/>
      <c r="DJ455" s="43"/>
      <c r="DK455" s="43"/>
      <c r="DL455" s="43"/>
      <c r="DM455" s="43"/>
      <c r="DN455" s="43"/>
      <c r="DO455" s="43"/>
      <c r="DP455" s="43"/>
      <c r="DQ455" s="43"/>
      <c r="DR455" s="43"/>
      <c r="DS455" s="43"/>
      <c r="DT455" s="43"/>
      <c r="DU455" s="43"/>
      <c r="DV455" s="43"/>
      <c r="DW455" s="43"/>
      <c r="DX455" s="43"/>
      <c r="DY455" s="43"/>
      <c r="DZ455" s="43"/>
      <c r="EA455" s="43"/>
      <c r="EB455" s="43"/>
      <c r="EC455" s="43"/>
      <c r="ED455" s="43"/>
      <c r="EE455" s="43"/>
      <c r="EF455" s="43"/>
      <c r="EG455" s="43"/>
      <c r="EH455" s="43"/>
      <c r="EI455" s="43"/>
      <c r="EJ455" s="43"/>
      <c r="EK455" s="43"/>
      <c r="EL455" s="43"/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/>
      <c r="EX455" s="43"/>
      <c r="EY455" s="43"/>
      <c r="EZ455" s="43"/>
      <c r="FA455" s="43"/>
      <c r="FB455" s="43"/>
      <c r="FC455" s="43"/>
      <c r="FD455" s="43"/>
      <c r="FE455" s="43"/>
      <c r="FF455" s="43"/>
      <c r="FG455" s="43"/>
      <c r="FH455" s="43"/>
      <c r="FI455" s="43"/>
      <c r="FJ455" s="43"/>
      <c r="FK455" s="43"/>
      <c r="FL455" s="43"/>
      <c r="FM455" s="43"/>
      <c r="FN455" s="43"/>
      <c r="FO455" s="43"/>
      <c r="FP455" s="43"/>
      <c r="FQ455" s="43"/>
      <c r="FR455" s="43"/>
      <c r="FS455" s="43"/>
      <c r="FT455" s="43"/>
      <c r="FU455" s="43"/>
      <c r="FV455" s="43"/>
      <c r="FW455" s="43"/>
      <c r="FX455" s="43"/>
      <c r="FY455" s="43"/>
      <c r="FZ455" s="43"/>
      <c r="GA455" s="43"/>
      <c r="GB455" s="43"/>
      <c r="GC455" s="43"/>
      <c r="GD455" s="43"/>
      <c r="GE455" s="43"/>
      <c r="GF455" s="43"/>
      <c r="GG455" s="43"/>
      <c r="GH455" s="43"/>
      <c r="GI455" s="43"/>
      <c r="GJ455" s="43"/>
      <c r="GK455" s="43"/>
      <c r="GL455" s="43"/>
      <c r="GM455" s="43"/>
      <c r="GN455" s="43"/>
      <c r="GO455" s="43"/>
      <c r="GP455" s="43"/>
      <c r="GQ455" s="43"/>
      <c r="GR455" s="43"/>
      <c r="GS455" s="43"/>
      <c r="GT455" s="43"/>
      <c r="GU455" s="43"/>
      <c r="GV455" s="43"/>
      <c r="GW455" s="43"/>
      <c r="GX455" s="43"/>
      <c r="GY455" s="43"/>
      <c r="GZ455" s="43"/>
      <c r="HA455" s="43"/>
      <c r="HB455" s="43"/>
      <c r="HC455" s="43"/>
      <c r="HD455" s="43"/>
      <c r="HE455" s="43"/>
      <c r="HF455" s="43"/>
      <c r="HG455" s="43"/>
      <c r="HH455" s="43"/>
      <c r="HI455" s="43"/>
      <c r="HJ455" s="43"/>
      <c r="HK455" s="43"/>
      <c r="HL455" s="43"/>
      <c r="HM455" s="43"/>
      <c r="HN455" s="43"/>
      <c r="HO455" s="43"/>
      <c r="HP455" s="43"/>
      <c r="HQ455" s="43"/>
      <c r="HR455" s="43"/>
      <c r="HS455" s="43"/>
      <c r="HT455" s="43"/>
      <c r="HU455" s="43"/>
      <c r="HV455" s="43"/>
      <c r="HW455" s="43"/>
      <c r="HX455" s="43"/>
      <c r="HY455" s="43"/>
      <c r="HZ455" s="43"/>
      <c r="IA455" s="43"/>
      <c r="IB455" s="43"/>
      <c r="IC455" s="43"/>
      <c r="ID455" s="43"/>
      <c r="IE455" s="43"/>
      <c r="IF455" s="43"/>
      <c r="IG455" s="43"/>
      <c r="IH455" s="43"/>
      <c r="II455" s="43"/>
      <c r="IJ455" s="43"/>
      <c r="IK455" s="43"/>
      <c r="IL455" s="43"/>
      <c r="IM455" s="43"/>
      <c r="IN455" s="43"/>
      <c r="IO455" s="43"/>
      <c r="IP455" s="43"/>
      <c r="IQ455" s="43"/>
      <c r="IR455" s="43"/>
      <c r="IS455" s="43"/>
      <c r="IT455" s="43"/>
      <c r="IU455" s="43"/>
      <c r="IV455" s="43"/>
    </row>
    <row r="456" spans="1:256" s="201" customFormat="1" x14ac:dyDescent="0.2">
      <c r="A456" s="185"/>
      <c r="B456" s="187"/>
      <c r="C456" s="196"/>
      <c r="D456" s="43"/>
      <c r="E456" s="185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  <c r="DI456" s="43"/>
      <c r="DJ456" s="43"/>
      <c r="DK456" s="43"/>
      <c r="DL456" s="43"/>
      <c r="DM456" s="43"/>
      <c r="DN456" s="43"/>
      <c r="DO456" s="43"/>
      <c r="DP456" s="43"/>
      <c r="DQ456" s="43"/>
      <c r="DR456" s="43"/>
      <c r="DS456" s="43"/>
      <c r="DT456" s="43"/>
      <c r="DU456" s="43"/>
      <c r="DV456" s="43"/>
      <c r="DW456" s="43"/>
      <c r="DX456" s="43"/>
      <c r="DY456" s="43"/>
      <c r="DZ456" s="43"/>
      <c r="EA456" s="43"/>
      <c r="EB456" s="43"/>
      <c r="EC456" s="43"/>
      <c r="ED456" s="43"/>
      <c r="EE456" s="43"/>
      <c r="EF456" s="43"/>
      <c r="EG456" s="43"/>
      <c r="EH456" s="43"/>
      <c r="EI456" s="43"/>
      <c r="EJ456" s="43"/>
      <c r="EK456" s="43"/>
      <c r="EL456" s="43"/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/>
      <c r="EX456" s="43"/>
      <c r="EY456" s="43"/>
      <c r="EZ456" s="43"/>
      <c r="FA456" s="43"/>
      <c r="FB456" s="43"/>
      <c r="FC456" s="43"/>
      <c r="FD456" s="43"/>
      <c r="FE456" s="43"/>
      <c r="FF456" s="43"/>
      <c r="FG456" s="43"/>
      <c r="FH456" s="43"/>
      <c r="FI456" s="43"/>
      <c r="FJ456" s="43"/>
      <c r="FK456" s="43"/>
      <c r="FL456" s="43"/>
      <c r="FM456" s="43"/>
      <c r="FN456" s="43"/>
      <c r="FO456" s="43"/>
      <c r="FP456" s="43"/>
      <c r="FQ456" s="43"/>
      <c r="FR456" s="43"/>
      <c r="FS456" s="43"/>
      <c r="FT456" s="43"/>
      <c r="FU456" s="43"/>
      <c r="FV456" s="43"/>
      <c r="FW456" s="43"/>
      <c r="FX456" s="43"/>
      <c r="FY456" s="43"/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/>
      <c r="GL456" s="43"/>
      <c r="GM456" s="43"/>
      <c r="GN456" s="43"/>
      <c r="GO456" s="43"/>
      <c r="GP456" s="43"/>
      <c r="GQ456" s="43"/>
      <c r="GR456" s="43"/>
      <c r="GS456" s="43"/>
      <c r="GT456" s="43"/>
      <c r="GU456" s="43"/>
      <c r="GV456" s="43"/>
      <c r="GW456" s="43"/>
      <c r="GX456" s="43"/>
      <c r="GY456" s="43"/>
      <c r="GZ456" s="43"/>
      <c r="HA456" s="43"/>
      <c r="HB456" s="43"/>
      <c r="HC456" s="43"/>
      <c r="HD456" s="43"/>
      <c r="HE456" s="43"/>
      <c r="HF456" s="43"/>
      <c r="HG456" s="43"/>
      <c r="HH456" s="43"/>
      <c r="HI456" s="43"/>
      <c r="HJ456" s="43"/>
      <c r="HK456" s="43"/>
      <c r="HL456" s="43"/>
      <c r="HM456" s="43"/>
      <c r="HN456" s="43"/>
      <c r="HO456" s="43"/>
      <c r="HP456" s="43"/>
      <c r="HQ456" s="43"/>
      <c r="HR456" s="43"/>
      <c r="HS456" s="43"/>
      <c r="HT456" s="43"/>
      <c r="HU456" s="43"/>
      <c r="HV456" s="43"/>
      <c r="HW456" s="43"/>
      <c r="HX456" s="43"/>
      <c r="HY456" s="43"/>
      <c r="HZ456" s="43"/>
      <c r="IA456" s="43"/>
      <c r="IB456" s="43"/>
      <c r="IC456" s="43"/>
      <c r="ID456" s="43"/>
      <c r="IE456" s="43"/>
      <c r="IF456" s="43"/>
      <c r="IG456" s="43"/>
      <c r="IH456" s="43"/>
      <c r="II456" s="43"/>
      <c r="IJ456" s="43"/>
      <c r="IK456" s="43"/>
      <c r="IL456" s="43"/>
      <c r="IM456" s="43"/>
      <c r="IN456" s="43"/>
      <c r="IO456" s="43"/>
      <c r="IP456" s="43"/>
      <c r="IQ456" s="43"/>
      <c r="IR456" s="43"/>
      <c r="IS456" s="43"/>
      <c r="IT456" s="43"/>
      <c r="IU456" s="43"/>
      <c r="IV456" s="43"/>
    </row>
    <row r="457" spans="1:256" s="201" customFormat="1" x14ac:dyDescent="0.2">
      <c r="A457" s="185"/>
      <c r="B457" s="187"/>
      <c r="C457" s="196"/>
      <c r="D457" s="43"/>
      <c r="E457" s="185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  <c r="DI457" s="43"/>
      <c r="DJ457" s="43"/>
      <c r="DK457" s="43"/>
      <c r="DL457" s="43"/>
      <c r="DM457" s="43"/>
      <c r="DN457" s="43"/>
      <c r="DO457" s="43"/>
      <c r="DP457" s="43"/>
      <c r="DQ457" s="43"/>
      <c r="DR457" s="43"/>
      <c r="DS457" s="43"/>
      <c r="DT457" s="43"/>
      <c r="DU457" s="43"/>
      <c r="DV457" s="43"/>
      <c r="DW457" s="43"/>
      <c r="DX457" s="43"/>
      <c r="DY457" s="43"/>
      <c r="DZ457" s="43"/>
      <c r="EA457" s="43"/>
      <c r="EB457" s="43"/>
      <c r="EC457" s="43"/>
      <c r="ED457" s="43"/>
      <c r="EE457" s="43"/>
      <c r="EF457" s="43"/>
      <c r="EG457" s="43"/>
      <c r="EH457" s="43"/>
      <c r="EI457" s="43"/>
      <c r="EJ457" s="43"/>
      <c r="EK457" s="43"/>
      <c r="EL457" s="43"/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/>
      <c r="EX457" s="43"/>
      <c r="EY457" s="43"/>
      <c r="EZ457" s="43"/>
      <c r="FA457" s="43"/>
      <c r="FB457" s="43"/>
      <c r="FC457" s="43"/>
      <c r="FD457" s="43"/>
      <c r="FE457" s="43"/>
      <c r="FF457" s="43"/>
      <c r="FG457" s="43"/>
      <c r="FH457" s="43"/>
      <c r="FI457" s="43"/>
      <c r="FJ457" s="43"/>
      <c r="FK457" s="43"/>
      <c r="FL457" s="43"/>
      <c r="FM457" s="43"/>
      <c r="FN457" s="43"/>
      <c r="FO457" s="43"/>
      <c r="FP457" s="43"/>
      <c r="FQ457" s="43"/>
      <c r="FR457" s="43"/>
      <c r="FS457" s="43"/>
      <c r="FT457" s="43"/>
      <c r="FU457" s="43"/>
      <c r="FV457" s="43"/>
      <c r="FW457" s="43"/>
      <c r="FX457" s="43"/>
      <c r="FY457" s="43"/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/>
      <c r="GL457" s="43"/>
      <c r="GM457" s="43"/>
      <c r="GN457" s="43"/>
      <c r="GO457" s="43"/>
      <c r="GP457" s="43"/>
      <c r="GQ457" s="43"/>
      <c r="GR457" s="43"/>
      <c r="GS457" s="43"/>
      <c r="GT457" s="43"/>
      <c r="GU457" s="43"/>
      <c r="GV457" s="43"/>
      <c r="GW457" s="43"/>
      <c r="GX457" s="43"/>
      <c r="GY457" s="43"/>
      <c r="GZ457" s="43"/>
      <c r="HA457" s="43"/>
      <c r="HB457" s="43"/>
      <c r="HC457" s="43"/>
      <c r="HD457" s="43"/>
      <c r="HE457" s="43"/>
      <c r="HF457" s="43"/>
      <c r="HG457" s="43"/>
      <c r="HH457" s="43"/>
      <c r="HI457" s="43"/>
      <c r="HJ457" s="43"/>
      <c r="HK457" s="43"/>
      <c r="HL457" s="43"/>
      <c r="HM457" s="43"/>
      <c r="HN457" s="43"/>
      <c r="HO457" s="43"/>
      <c r="HP457" s="43"/>
      <c r="HQ457" s="43"/>
      <c r="HR457" s="43"/>
      <c r="HS457" s="43"/>
      <c r="HT457" s="43"/>
      <c r="HU457" s="43"/>
      <c r="HV457" s="43"/>
      <c r="HW457" s="43"/>
      <c r="HX457" s="43"/>
      <c r="HY457" s="43"/>
      <c r="HZ457" s="43"/>
      <c r="IA457" s="43"/>
      <c r="IB457" s="43"/>
      <c r="IC457" s="43"/>
      <c r="ID457" s="43"/>
      <c r="IE457" s="43"/>
      <c r="IF457" s="43"/>
      <c r="IG457" s="43"/>
      <c r="IH457" s="43"/>
      <c r="II457" s="43"/>
      <c r="IJ457" s="43"/>
      <c r="IK457" s="43"/>
      <c r="IL457" s="43"/>
      <c r="IM457" s="43"/>
      <c r="IN457" s="43"/>
      <c r="IO457" s="43"/>
      <c r="IP457" s="43"/>
      <c r="IQ457" s="43"/>
      <c r="IR457" s="43"/>
      <c r="IS457" s="43"/>
      <c r="IT457" s="43"/>
      <c r="IU457" s="43"/>
      <c r="IV457" s="43"/>
    </row>
    <row r="458" spans="1:256" s="201" customFormat="1" x14ac:dyDescent="0.2">
      <c r="A458" s="185"/>
      <c r="B458" s="187"/>
      <c r="C458" s="196"/>
      <c r="D458" s="43"/>
      <c r="E458" s="185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  <c r="DI458" s="43"/>
      <c r="DJ458" s="43"/>
      <c r="DK458" s="43"/>
      <c r="DL458" s="43"/>
      <c r="DM458" s="43"/>
      <c r="DN458" s="43"/>
      <c r="DO458" s="43"/>
      <c r="DP458" s="43"/>
      <c r="DQ458" s="43"/>
      <c r="DR458" s="43"/>
      <c r="DS458" s="43"/>
      <c r="DT458" s="43"/>
      <c r="DU458" s="43"/>
      <c r="DV458" s="43"/>
      <c r="DW458" s="43"/>
      <c r="DX458" s="43"/>
      <c r="DY458" s="43"/>
      <c r="DZ458" s="43"/>
      <c r="EA458" s="43"/>
      <c r="EB458" s="43"/>
      <c r="EC458" s="43"/>
      <c r="ED458" s="43"/>
      <c r="EE458" s="43"/>
      <c r="EF458" s="43"/>
      <c r="EG458" s="43"/>
      <c r="EH458" s="43"/>
      <c r="EI458" s="43"/>
      <c r="EJ458" s="43"/>
      <c r="EK458" s="43"/>
      <c r="EL458" s="43"/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/>
      <c r="EX458" s="43"/>
      <c r="EY458" s="43"/>
      <c r="EZ458" s="43"/>
      <c r="FA458" s="43"/>
      <c r="FB458" s="43"/>
      <c r="FC458" s="43"/>
      <c r="FD458" s="43"/>
      <c r="FE458" s="43"/>
      <c r="FF458" s="43"/>
      <c r="FG458" s="43"/>
      <c r="FH458" s="43"/>
      <c r="FI458" s="43"/>
      <c r="FJ458" s="43"/>
      <c r="FK458" s="43"/>
      <c r="FL458" s="43"/>
      <c r="FM458" s="43"/>
      <c r="FN458" s="43"/>
      <c r="FO458" s="43"/>
      <c r="FP458" s="43"/>
      <c r="FQ458" s="43"/>
      <c r="FR458" s="43"/>
      <c r="FS458" s="43"/>
      <c r="FT458" s="43"/>
      <c r="FU458" s="43"/>
      <c r="FV458" s="43"/>
      <c r="FW458" s="43"/>
      <c r="FX458" s="43"/>
      <c r="FY458" s="43"/>
      <c r="FZ458" s="43"/>
      <c r="GA458" s="43"/>
      <c r="GB458" s="43"/>
      <c r="GC458" s="43"/>
      <c r="GD458" s="43"/>
      <c r="GE458" s="43"/>
      <c r="GF458" s="43"/>
      <c r="GG458" s="43"/>
      <c r="GH458" s="43"/>
      <c r="GI458" s="43"/>
      <c r="GJ458" s="43"/>
      <c r="GK458" s="43"/>
      <c r="GL458" s="43"/>
      <c r="GM458" s="43"/>
      <c r="GN458" s="43"/>
      <c r="GO458" s="43"/>
      <c r="GP458" s="43"/>
      <c r="GQ458" s="43"/>
      <c r="GR458" s="43"/>
      <c r="GS458" s="43"/>
      <c r="GT458" s="43"/>
      <c r="GU458" s="43"/>
      <c r="GV458" s="43"/>
      <c r="GW458" s="43"/>
      <c r="GX458" s="43"/>
      <c r="GY458" s="43"/>
      <c r="GZ458" s="43"/>
      <c r="HA458" s="43"/>
      <c r="HB458" s="43"/>
      <c r="HC458" s="43"/>
      <c r="HD458" s="43"/>
      <c r="HE458" s="43"/>
      <c r="HF458" s="43"/>
      <c r="HG458" s="43"/>
      <c r="HH458" s="43"/>
      <c r="HI458" s="43"/>
      <c r="HJ458" s="43"/>
      <c r="HK458" s="43"/>
      <c r="HL458" s="43"/>
      <c r="HM458" s="43"/>
      <c r="HN458" s="43"/>
      <c r="HO458" s="43"/>
      <c r="HP458" s="43"/>
      <c r="HQ458" s="43"/>
      <c r="HR458" s="43"/>
      <c r="HS458" s="43"/>
      <c r="HT458" s="43"/>
      <c r="HU458" s="43"/>
      <c r="HV458" s="43"/>
      <c r="HW458" s="43"/>
      <c r="HX458" s="43"/>
      <c r="HY458" s="43"/>
      <c r="HZ458" s="43"/>
      <c r="IA458" s="43"/>
      <c r="IB458" s="43"/>
      <c r="IC458" s="43"/>
      <c r="ID458" s="43"/>
      <c r="IE458" s="43"/>
      <c r="IF458" s="43"/>
      <c r="IG458" s="43"/>
      <c r="IH458" s="43"/>
      <c r="II458" s="43"/>
      <c r="IJ458" s="43"/>
      <c r="IK458" s="43"/>
      <c r="IL458" s="43"/>
      <c r="IM458" s="43"/>
      <c r="IN458" s="43"/>
      <c r="IO458" s="43"/>
      <c r="IP458" s="43"/>
      <c r="IQ458" s="43"/>
      <c r="IR458" s="43"/>
      <c r="IS458" s="43"/>
      <c r="IT458" s="43"/>
      <c r="IU458" s="43"/>
      <c r="IV458" s="43"/>
    </row>
    <row r="459" spans="1:256" s="201" customFormat="1" x14ac:dyDescent="0.2">
      <c r="A459" s="185"/>
      <c r="B459" s="187"/>
      <c r="C459" s="196"/>
      <c r="D459" s="43"/>
      <c r="E459" s="185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  <c r="DV459" s="43"/>
      <c r="DW459" s="43"/>
      <c r="DX459" s="43"/>
      <c r="DY459" s="43"/>
      <c r="DZ459" s="43"/>
      <c r="EA459" s="43"/>
      <c r="EB459" s="43"/>
      <c r="EC459" s="43"/>
      <c r="ED459" s="43"/>
      <c r="EE459" s="43"/>
      <c r="EF459" s="43"/>
      <c r="EG459" s="43"/>
      <c r="EH459" s="43"/>
      <c r="EI459" s="43"/>
      <c r="EJ459" s="43"/>
      <c r="EK459" s="43"/>
      <c r="EL459" s="43"/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/>
      <c r="EX459" s="43"/>
      <c r="EY459" s="43"/>
      <c r="EZ459" s="43"/>
      <c r="FA459" s="43"/>
      <c r="FB459" s="43"/>
      <c r="FC459" s="43"/>
      <c r="FD459" s="43"/>
      <c r="FE459" s="43"/>
      <c r="FF459" s="43"/>
      <c r="FG459" s="43"/>
      <c r="FH459" s="43"/>
      <c r="FI459" s="43"/>
      <c r="FJ459" s="43"/>
      <c r="FK459" s="43"/>
      <c r="FL459" s="43"/>
      <c r="FM459" s="43"/>
      <c r="FN459" s="43"/>
      <c r="FO459" s="43"/>
      <c r="FP459" s="43"/>
      <c r="FQ459" s="43"/>
      <c r="FR459" s="43"/>
      <c r="FS459" s="43"/>
      <c r="FT459" s="43"/>
      <c r="FU459" s="43"/>
      <c r="FV459" s="43"/>
      <c r="FW459" s="43"/>
      <c r="FX459" s="43"/>
      <c r="FY459" s="43"/>
      <c r="FZ459" s="43"/>
      <c r="GA459" s="43"/>
      <c r="GB459" s="43"/>
      <c r="GC459" s="43"/>
      <c r="GD459" s="43"/>
      <c r="GE459" s="43"/>
      <c r="GF459" s="43"/>
      <c r="GG459" s="43"/>
      <c r="GH459" s="43"/>
      <c r="GI459" s="43"/>
      <c r="GJ459" s="43"/>
      <c r="GK459" s="43"/>
      <c r="GL459" s="43"/>
      <c r="GM459" s="43"/>
      <c r="GN459" s="43"/>
      <c r="GO459" s="43"/>
      <c r="GP459" s="43"/>
      <c r="GQ459" s="43"/>
      <c r="GR459" s="43"/>
      <c r="GS459" s="43"/>
      <c r="GT459" s="43"/>
      <c r="GU459" s="43"/>
      <c r="GV459" s="43"/>
      <c r="GW459" s="43"/>
      <c r="GX459" s="43"/>
      <c r="GY459" s="43"/>
      <c r="GZ459" s="43"/>
      <c r="HA459" s="43"/>
      <c r="HB459" s="43"/>
      <c r="HC459" s="43"/>
      <c r="HD459" s="43"/>
      <c r="HE459" s="43"/>
      <c r="HF459" s="43"/>
      <c r="HG459" s="43"/>
      <c r="HH459" s="43"/>
      <c r="HI459" s="43"/>
      <c r="HJ459" s="43"/>
      <c r="HK459" s="43"/>
      <c r="HL459" s="43"/>
      <c r="HM459" s="43"/>
      <c r="HN459" s="43"/>
      <c r="HO459" s="43"/>
      <c r="HP459" s="43"/>
      <c r="HQ459" s="43"/>
      <c r="HR459" s="43"/>
      <c r="HS459" s="43"/>
      <c r="HT459" s="43"/>
      <c r="HU459" s="43"/>
      <c r="HV459" s="43"/>
      <c r="HW459" s="43"/>
      <c r="HX459" s="43"/>
      <c r="HY459" s="43"/>
      <c r="HZ459" s="43"/>
      <c r="IA459" s="43"/>
      <c r="IB459" s="43"/>
      <c r="IC459" s="43"/>
      <c r="ID459" s="43"/>
      <c r="IE459" s="43"/>
      <c r="IF459" s="43"/>
      <c r="IG459" s="43"/>
      <c r="IH459" s="43"/>
      <c r="II459" s="43"/>
      <c r="IJ459" s="43"/>
      <c r="IK459" s="43"/>
      <c r="IL459" s="43"/>
      <c r="IM459" s="43"/>
      <c r="IN459" s="43"/>
      <c r="IO459" s="43"/>
      <c r="IP459" s="43"/>
      <c r="IQ459" s="43"/>
      <c r="IR459" s="43"/>
      <c r="IS459" s="43"/>
      <c r="IT459" s="43"/>
      <c r="IU459" s="43"/>
      <c r="IV459" s="43"/>
    </row>
    <row r="460" spans="1:256" s="201" customFormat="1" x14ac:dyDescent="0.2">
      <c r="A460" s="185"/>
      <c r="B460" s="187"/>
      <c r="C460" s="196"/>
      <c r="D460" s="43"/>
      <c r="E460" s="185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  <c r="DI460" s="43"/>
      <c r="DJ460" s="43"/>
      <c r="DK460" s="43"/>
      <c r="DL460" s="43"/>
      <c r="DM460" s="43"/>
      <c r="DN460" s="43"/>
      <c r="DO460" s="43"/>
      <c r="DP460" s="43"/>
      <c r="DQ460" s="43"/>
      <c r="DR460" s="43"/>
      <c r="DS460" s="43"/>
      <c r="DT460" s="43"/>
      <c r="DU460" s="43"/>
      <c r="DV460" s="43"/>
      <c r="DW460" s="43"/>
      <c r="DX460" s="43"/>
      <c r="DY460" s="43"/>
      <c r="DZ460" s="43"/>
      <c r="EA460" s="43"/>
      <c r="EB460" s="43"/>
      <c r="EC460" s="43"/>
      <c r="ED460" s="43"/>
      <c r="EE460" s="43"/>
      <c r="EF460" s="43"/>
      <c r="EG460" s="43"/>
      <c r="EH460" s="43"/>
      <c r="EI460" s="43"/>
      <c r="EJ460" s="43"/>
      <c r="EK460" s="43"/>
      <c r="EL460" s="43"/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/>
      <c r="EX460" s="43"/>
      <c r="EY460" s="43"/>
      <c r="EZ460" s="43"/>
      <c r="FA460" s="43"/>
      <c r="FB460" s="43"/>
      <c r="FC460" s="43"/>
      <c r="FD460" s="43"/>
      <c r="FE460" s="43"/>
      <c r="FF460" s="43"/>
      <c r="FG460" s="43"/>
      <c r="FH460" s="43"/>
      <c r="FI460" s="43"/>
      <c r="FJ460" s="43"/>
      <c r="FK460" s="43"/>
      <c r="FL460" s="43"/>
      <c r="FM460" s="43"/>
      <c r="FN460" s="43"/>
      <c r="FO460" s="43"/>
      <c r="FP460" s="43"/>
      <c r="FQ460" s="43"/>
      <c r="FR460" s="43"/>
      <c r="FS460" s="43"/>
      <c r="FT460" s="43"/>
      <c r="FU460" s="43"/>
      <c r="FV460" s="43"/>
      <c r="FW460" s="43"/>
      <c r="FX460" s="43"/>
      <c r="FY460" s="43"/>
      <c r="FZ460" s="43"/>
      <c r="GA460" s="43"/>
      <c r="GB460" s="43"/>
      <c r="GC460" s="43"/>
      <c r="GD460" s="43"/>
      <c r="GE460" s="43"/>
      <c r="GF460" s="43"/>
      <c r="GG460" s="43"/>
      <c r="GH460" s="43"/>
      <c r="GI460" s="43"/>
      <c r="GJ460" s="43"/>
      <c r="GK460" s="43"/>
      <c r="GL460" s="43"/>
      <c r="GM460" s="43"/>
      <c r="GN460" s="43"/>
      <c r="GO460" s="43"/>
      <c r="GP460" s="43"/>
      <c r="GQ460" s="43"/>
      <c r="GR460" s="43"/>
      <c r="GS460" s="43"/>
      <c r="GT460" s="43"/>
      <c r="GU460" s="43"/>
      <c r="GV460" s="43"/>
      <c r="GW460" s="43"/>
      <c r="GX460" s="43"/>
      <c r="GY460" s="43"/>
      <c r="GZ460" s="43"/>
      <c r="HA460" s="43"/>
      <c r="HB460" s="43"/>
      <c r="HC460" s="43"/>
      <c r="HD460" s="43"/>
      <c r="HE460" s="43"/>
      <c r="HF460" s="43"/>
      <c r="HG460" s="43"/>
      <c r="HH460" s="43"/>
      <c r="HI460" s="43"/>
      <c r="HJ460" s="43"/>
      <c r="HK460" s="43"/>
      <c r="HL460" s="43"/>
      <c r="HM460" s="43"/>
      <c r="HN460" s="43"/>
      <c r="HO460" s="43"/>
      <c r="HP460" s="43"/>
      <c r="HQ460" s="43"/>
      <c r="HR460" s="43"/>
      <c r="HS460" s="43"/>
      <c r="HT460" s="43"/>
      <c r="HU460" s="43"/>
      <c r="HV460" s="43"/>
      <c r="HW460" s="43"/>
      <c r="HX460" s="43"/>
      <c r="HY460" s="43"/>
      <c r="HZ460" s="43"/>
      <c r="IA460" s="43"/>
      <c r="IB460" s="43"/>
      <c r="IC460" s="43"/>
      <c r="ID460" s="43"/>
      <c r="IE460" s="43"/>
      <c r="IF460" s="43"/>
      <c r="IG460" s="43"/>
      <c r="IH460" s="43"/>
      <c r="II460" s="43"/>
      <c r="IJ460" s="43"/>
      <c r="IK460" s="43"/>
      <c r="IL460" s="43"/>
      <c r="IM460" s="43"/>
      <c r="IN460" s="43"/>
      <c r="IO460" s="43"/>
      <c r="IP460" s="43"/>
      <c r="IQ460" s="43"/>
      <c r="IR460" s="43"/>
      <c r="IS460" s="43"/>
      <c r="IT460" s="43"/>
      <c r="IU460" s="43"/>
      <c r="IV460" s="43"/>
    </row>
    <row r="461" spans="1:256" s="201" customFormat="1" x14ac:dyDescent="0.2">
      <c r="A461" s="185"/>
      <c r="B461" s="187"/>
      <c r="C461" s="196"/>
      <c r="D461" s="43"/>
      <c r="E461" s="185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  <c r="DI461" s="43"/>
      <c r="DJ461" s="43"/>
      <c r="DK461" s="43"/>
      <c r="DL461" s="43"/>
      <c r="DM461" s="43"/>
      <c r="DN461" s="43"/>
      <c r="DO461" s="43"/>
      <c r="DP461" s="43"/>
      <c r="DQ461" s="43"/>
      <c r="DR461" s="43"/>
      <c r="DS461" s="43"/>
      <c r="DT461" s="43"/>
      <c r="DU461" s="43"/>
      <c r="DV461" s="43"/>
      <c r="DW461" s="43"/>
      <c r="DX461" s="43"/>
      <c r="DY461" s="43"/>
      <c r="DZ461" s="43"/>
      <c r="EA461" s="43"/>
      <c r="EB461" s="43"/>
      <c r="EC461" s="43"/>
      <c r="ED461" s="43"/>
      <c r="EE461" s="43"/>
      <c r="EF461" s="43"/>
      <c r="EG461" s="43"/>
      <c r="EH461" s="43"/>
      <c r="EI461" s="43"/>
      <c r="EJ461" s="43"/>
      <c r="EK461" s="43"/>
      <c r="EL461" s="43"/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/>
      <c r="EX461" s="43"/>
      <c r="EY461" s="43"/>
      <c r="EZ461" s="43"/>
      <c r="FA461" s="43"/>
      <c r="FB461" s="43"/>
      <c r="FC461" s="43"/>
      <c r="FD461" s="43"/>
      <c r="FE461" s="43"/>
      <c r="FF461" s="43"/>
      <c r="FG461" s="43"/>
      <c r="FH461" s="43"/>
      <c r="FI461" s="43"/>
      <c r="FJ461" s="43"/>
      <c r="FK461" s="43"/>
      <c r="FL461" s="43"/>
      <c r="FM461" s="43"/>
      <c r="FN461" s="43"/>
      <c r="FO461" s="43"/>
      <c r="FP461" s="43"/>
      <c r="FQ461" s="43"/>
      <c r="FR461" s="43"/>
      <c r="FS461" s="43"/>
      <c r="FT461" s="43"/>
      <c r="FU461" s="43"/>
      <c r="FV461" s="43"/>
      <c r="FW461" s="43"/>
      <c r="FX461" s="43"/>
      <c r="FY461" s="43"/>
      <c r="FZ461" s="43"/>
      <c r="GA461" s="43"/>
      <c r="GB461" s="43"/>
      <c r="GC461" s="43"/>
      <c r="GD461" s="43"/>
      <c r="GE461" s="43"/>
      <c r="GF461" s="43"/>
      <c r="GG461" s="43"/>
      <c r="GH461" s="43"/>
      <c r="GI461" s="43"/>
      <c r="GJ461" s="43"/>
      <c r="GK461" s="43"/>
      <c r="GL461" s="43"/>
      <c r="GM461" s="43"/>
      <c r="GN461" s="43"/>
      <c r="GO461" s="43"/>
      <c r="GP461" s="43"/>
      <c r="GQ461" s="43"/>
      <c r="GR461" s="43"/>
      <c r="GS461" s="43"/>
      <c r="GT461" s="43"/>
      <c r="GU461" s="43"/>
      <c r="GV461" s="43"/>
      <c r="GW461" s="43"/>
      <c r="GX461" s="43"/>
      <c r="GY461" s="43"/>
      <c r="GZ461" s="43"/>
      <c r="HA461" s="43"/>
      <c r="HB461" s="43"/>
      <c r="HC461" s="43"/>
      <c r="HD461" s="43"/>
      <c r="HE461" s="43"/>
      <c r="HF461" s="43"/>
      <c r="HG461" s="43"/>
      <c r="HH461" s="43"/>
      <c r="HI461" s="43"/>
      <c r="HJ461" s="43"/>
      <c r="HK461" s="43"/>
      <c r="HL461" s="43"/>
      <c r="HM461" s="43"/>
      <c r="HN461" s="43"/>
      <c r="HO461" s="43"/>
      <c r="HP461" s="43"/>
      <c r="HQ461" s="43"/>
      <c r="HR461" s="43"/>
      <c r="HS461" s="43"/>
      <c r="HT461" s="43"/>
      <c r="HU461" s="43"/>
      <c r="HV461" s="43"/>
      <c r="HW461" s="43"/>
      <c r="HX461" s="43"/>
      <c r="HY461" s="43"/>
      <c r="HZ461" s="43"/>
      <c r="IA461" s="43"/>
      <c r="IB461" s="43"/>
      <c r="IC461" s="43"/>
      <c r="ID461" s="43"/>
      <c r="IE461" s="43"/>
      <c r="IF461" s="43"/>
      <c r="IG461" s="43"/>
      <c r="IH461" s="43"/>
      <c r="II461" s="43"/>
      <c r="IJ461" s="43"/>
      <c r="IK461" s="43"/>
      <c r="IL461" s="43"/>
      <c r="IM461" s="43"/>
      <c r="IN461" s="43"/>
      <c r="IO461" s="43"/>
      <c r="IP461" s="43"/>
      <c r="IQ461" s="43"/>
      <c r="IR461" s="43"/>
      <c r="IS461" s="43"/>
      <c r="IT461" s="43"/>
      <c r="IU461" s="43"/>
      <c r="IV461" s="43"/>
    </row>
    <row r="462" spans="1:256" s="201" customFormat="1" x14ac:dyDescent="0.2">
      <c r="A462" s="185"/>
      <c r="B462" s="187"/>
      <c r="C462" s="196"/>
      <c r="D462" s="43"/>
      <c r="E462" s="185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  <c r="DI462" s="43"/>
      <c r="DJ462" s="43"/>
      <c r="DK462" s="43"/>
      <c r="DL462" s="43"/>
      <c r="DM462" s="43"/>
      <c r="DN462" s="43"/>
      <c r="DO462" s="43"/>
      <c r="DP462" s="43"/>
      <c r="DQ462" s="43"/>
      <c r="DR462" s="43"/>
      <c r="DS462" s="43"/>
      <c r="DT462" s="43"/>
      <c r="DU462" s="43"/>
      <c r="DV462" s="43"/>
      <c r="DW462" s="43"/>
      <c r="DX462" s="43"/>
      <c r="DY462" s="43"/>
      <c r="DZ462" s="43"/>
      <c r="EA462" s="43"/>
      <c r="EB462" s="43"/>
      <c r="EC462" s="43"/>
      <c r="ED462" s="43"/>
      <c r="EE462" s="43"/>
      <c r="EF462" s="43"/>
      <c r="EG462" s="43"/>
      <c r="EH462" s="43"/>
      <c r="EI462" s="43"/>
      <c r="EJ462" s="43"/>
      <c r="EK462" s="43"/>
      <c r="EL462" s="43"/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/>
      <c r="EX462" s="43"/>
      <c r="EY462" s="43"/>
      <c r="EZ462" s="43"/>
      <c r="FA462" s="43"/>
      <c r="FB462" s="43"/>
      <c r="FC462" s="43"/>
      <c r="FD462" s="43"/>
      <c r="FE462" s="43"/>
      <c r="FF462" s="43"/>
      <c r="FG462" s="43"/>
      <c r="FH462" s="43"/>
      <c r="FI462" s="43"/>
      <c r="FJ462" s="43"/>
      <c r="FK462" s="43"/>
      <c r="FL462" s="43"/>
      <c r="FM462" s="43"/>
      <c r="FN462" s="43"/>
      <c r="FO462" s="43"/>
      <c r="FP462" s="43"/>
      <c r="FQ462" s="43"/>
      <c r="FR462" s="43"/>
      <c r="FS462" s="43"/>
      <c r="FT462" s="43"/>
      <c r="FU462" s="43"/>
      <c r="FV462" s="43"/>
      <c r="FW462" s="43"/>
      <c r="FX462" s="43"/>
      <c r="FY462" s="43"/>
      <c r="FZ462" s="43"/>
      <c r="GA462" s="43"/>
      <c r="GB462" s="43"/>
      <c r="GC462" s="43"/>
      <c r="GD462" s="43"/>
      <c r="GE462" s="43"/>
      <c r="GF462" s="43"/>
      <c r="GG462" s="43"/>
      <c r="GH462" s="43"/>
      <c r="GI462" s="43"/>
      <c r="GJ462" s="43"/>
      <c r="GK462" s="43"/>
      <c r="GL462" s="43"/>
      <c r="GM462" s="43"/>
      <c r="GN462" s="43"/>
      <c r="GO462" s="43"/>
      <c r="GP462" s="43"/>
      <c r="GQ462" s="43"/>
      <c r="GR462" s="43"/>
      <c r="GS462" s="43"/>
      <c r="GT462" s="43"/>
      <c r="GU462" s="43"/>
      <c r="GV462" s="43"/>
      <c r="GW462" s="43"/>
      <c r="GX462" s="43"/>
      <c r="GY462" s="43"/>
      <c r="GZ462" s="43"/>
      <c r="HA462" s="43"/>
      <c r="HB462" s="43"/>
      <c r="HC462" s="43"/>
      <c r="HD462" s="43"/>
      <c r="HE462" s="43"/>
      <c r="HF462" s="43"/>
      <c r="HG462" s="43"/>
      <c r="HH462" s="43"/>
      <c r="HI462" s="43"/>
      <c r="HJ462" s="43"/>
      <c r="HK462" s="43"/>
      <c r="HL462" s="43"/>
      <c r="HM462" s="43"/>
      <c r="HN462" s="43"/>
      <c r="HO462" s="43"/>
      <c r="HP462" s="43"/>
      <c r="HQ462" s="43"/>
      <c r="HR462" s="43"/>
      <c r="HS462" s="43"/>
      <c r="HT462" s="43"/>
      <c r="HU462" s="43"/>
      <c r="HV462" s="43"/>
      <c r="HW462" s="43"/>
      <c r="HX462" s="43"/>
      <c r="HY462" s="43"/>
      <c r="HZ462" s="43"/>
      <c r="IA462" s="43"/>
      <c r="IB462" s="43"/>
      <c r="IC462" s="43"/>
      <c r="ID462" s="43"/>
      <c r="IE462" s="43"/>
      <c r="IF462" s="43"/>
      <c r="IG462" s="43"/>
      <c r="IH462" s="43"/>
      <c r="II462" s="43"/>
      <c r="IJ462" s="43"/>
      <c r="IK462" s="43"/>
      <c r="IL462" s="43"/>
      <c r="IM462" s="43"/>
      <c r="IN462" s="43"/>
      <c r="IO462" s="43"/>
      <c r="IP462" s="43"/>
      <c r="IQ462" s="43"/>
      <c r="IR462" s="43"/>
      <c r="IS462" s="43"/>
      <c r="IT462" s="43"/>
      <c r="IU462" s="43"/>
      <c r="IV462" s="43"/>
    </row>
    <row r="463" spans="1:256" s="201" customFormat="1" x14ac:dyDescent="0.2">
      <c r="A463" s="185"/>
      <c r="B463" s="187"/>
      <c r="C463" s="196"/>
      <c r="D463" s="43"/>
      <c r="E463" s="185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  <c r="DV463" s="43"/>
      <c r="DW463" s="43"/>
      <c r="DX463" s="43"/>
      <c r="DY463" s="43"/>
      <c r="DZ463" s="43"/>
      <c r="EA463" s="43"/>
      <c r="EB463" s="43"/>
      <c r="EC463" s="43"/>
      <c r="ED463" s="43"/>
      <c r="EE463" s="43"/>
      <c r="EF463" s="43"/>
      <c r="EG463" s="43"/>
      <c r="EH463" s="43"/>
      <c r="EI463" s="43"/>
      <c r="EJ463" s="43"/>
      <c r="EK463" s="43"/>
      <c r="EL463" s="43"/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/>
      <c r="EX463" s="43"/>
      <c r="EY463" s="43"/>
      <c r="EZ463" s="43"/>
      <c r="FA463" s="43"/>
      <c r="FB463" s="43"/>
      <c r="FC463" s="43"/>
      <c r="FD463" s="43"/>
      <c r="FE463" s="43"/>
      <c r="FF463" s="43"/>
      <c r="FG463" s="43"/>
      <c r="FH463" s="43"/>
      <c r="FI463" s="43"/>
      <c r="FJ463" s="43"/>
      <c r="FK463" s="43"/>
      <c r="FL463" s="43"/>
      <c r="FM463" s="43"/>
      <c r="FN463" s="43"/>
      <c r="FO463" s="43"/>
      <c r="FP463" s="43"/>
      <c r="FQ463" s="43"/>
      <c r="FR463" s="43"/>
      <c r="FS463" s="43"/>
      <c r="FT463" s="43"/>
      <c r="FU463" s="43"/>
      <c r="FV463" s="43"/>
      <c r="FW463" s="43"/>
      <c r="FX463" s="43"/>
      <c r="FY463" s="43"/>
      <c r="FZ463" s="43"/>
      <c r="GA463" s="43"/>
      <c r="GB463" s="43"/>
      <c r="GC463" s="43"/>
      <c r="GD463" s="43"/>
      <c r="GE463" s="43"/>
      <c r="GF463" s="43"/>
      <c r="GG463" s="43"/>
      <c r="GH463" s="43"/>
      <c r="GI463" s="43"/>
      <c r="GJ463" s="43"/>
      <c r="GK463" s="43"/>
      <c r="GL463" s="43"/>
      <c r="GM463" s="43"/>
      <c r="GN463" s="43"/>
      <c r="GO463" s="43"/>
      <c r="GP463" s="43"/>
      <c r="GQ463" s="43"/>
      <c r="GR463" s="43"/>
      <c r="GS463" s="43"/>
      <c r="GT463" s="43"/>
      <c r="GU463" s="43"/>
      <c r="GV463" s="43"/>
      <c r="GW463" s="43"/>
      <c r="GX463" s="43"/>
      <c r="GY463" s="43"/>
      <c r="GZ463" s="43"/>
      <c r="HA463" s="43"/>
      <c r="HB463" s="43"/>
      <c r="HC463" s="43"/>
      <c r="HD463" s="43"/>
      <c r="HE463" s="43"/>
      <c r="HF463" s="43"/>
      <c r="HG463" s="43"/>
      <c r="HH463" s="43"/>
      <c r="HI463" s="43"/>
      <c r="HJ463" s="43"/>
      <c r="HK463" s="43"/>
      <c r="HL463" s="43"/>
      <c r="HM463" s="43"/>
      <c r="HN463" s="43"/>
      <c r="HO463" s="43"/>
      <c r="HP463" s="43"/>
      <c r="HQ463" s="43"/>
      <c r="HR463" s="43"/>
      <c r="HS463" s="43"/>
      <c r="HT463" s="43"/>
      <c r="HU463" s="43"/>
      <c r="HV463" s="43"/>
      <c r="HW463" s="43"/>
      <c r="HX463" s="43"/>
      <c r="HY463" s="43"/>
      <c r="HZ463" s="43"/>
      <c r="IA463" s="43"/>
      <c r="IB463" s="43"/>
      <c r="IC463" s="43"/>
      <c r="ID463" s="43"/>
      <c r="IE463" s="43"/>
      <c r="IF463" s="43"/>
      <c r="IG463" s="43"/>
      <c r="IH463" s="43"/>
      <c r="II463" s="43"/>
      <c r="IJ463" s="43"/>
      <c r="IK463" s="43"/>
      <c r="IL463" s="43"/>
      <c r="IM463" s="43"/>
      <c r="IN463" s="43"/>
      <c r="IO463" s="43"/>
      <c r="IP463" s="43"/>
      <c r="IQ463" s="43"/>
      <c r="IR463" s="43"/>
      <c r="IS463" s="43"/>
      <c r="IT463" s="43"/>
      <c r="IU463" s="43"/>
      <c r="IV463" s="43"/>
    </row>
    <row r="464" spans="1:256" s="201" customFormat="1" x14ac:dyDescent="0.2">
      <c r="A464" s="185"/>
      <c r="B464" s="187"/>
      <c r="C464" s="196"/>
      <c r="D464" s="43"/>
      <c r="E464" s="185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  <c r="DI464" s="43"/>
      <c r="DJ464" s="43"/>
      <c r="DK464" s="43"/>
      <c r="DL464" s="43"/>
      <c r="DM464" s="43"/>
      <c r="DN464" s="43"/>
      <c r="DO464" s="43"/>
      <c r="DP464" s="43"/>
      <c r="DQ464" s="43"/>
      <c r="DR464" s="43"/>
      <c r="DS464" s="43"/>
      <c r="DT464" s="43"/>
      <c r="DU464" s="43"/>
      <c r="DV464" s="43"/>
      <c r="DW464" s="43"/>
      <c r="DX464" s="43"/>
      <c r="DY464" s="43"/>
      <c r="DZ464" s="43"/>
      <c r="EA464" s="43"/>
      <c r="EB464" s="43"/>
      <c r="EC464" s="43"/>
      <c r="ED464" s="43"/>
      <c r="EE464" s="43"/>
      <c r="EF464" s="43"/>
      <c r="EG464" s="43"/>
      <c r="EH464" s="43"/>
      <c r="EI464" s="43"/>
      <c r="EJ464" s="43"/>
      <c r="EK464" s="43"/>
      <c r="EL464" s="43"/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/>
      <c r="EX464" s="43"/>
      <c r="EY464" s="43"/>
      <c r="EZ464" s="43"/>
      <c r="FA464" s="43"/>
      <c r="FB464" s="43"/>
      <c r="FC464" s="43"/>
      <c r="FD464" s="43"/>
      <c r="FE464" s="43"/>
      <c r="FF464" s="43"/>
      <c r="FG464" s="43"/>
      <c r="FH464" s="43"/>
      <c r="FI464" s="43"/>
      <c r="FJ464" s="43"/>
      <c r="FK464" s="43"/>
      <c r="FL464" s="43"/>
      <c r="FM464" s="43"/>
      <c r="FN464" s="43"/>
      <c r="FO464" s="43"/>
      <c r="FP464" s="43"/>
      <c r="FQ464" s="43"/>
      <c r="FR464" s="43"/>
      <c r="FS464" s="43"/>
      <c r="FT464" s="43"/>
      <c r="FU464" s="43"/>
      <c r="FV464" s="43"/>
      <c r="FW464" s="43"/>
      <c r="FX464" s="43"/>
      <c r="FY464" s="43"/>
      <c r="FZ464" s="43"/>
      <c r="GA464" s="43"/>
      <c r="GB464" s="43"/>
      <c r="GC464" s="43"/>
      <c r="GD464" s="43"/>
      <c r="GE464" s="43"/>
      <c r="GF464" s="43"/>
      <c r="GG464" s="43"/>
      <c r="GH464" s="43"/>
      <c r="GI464" s="43"/>
      <c r="GJ464" s="43"/>
      <c r="GK464" s="43"/>
      <c r="GL464" s="43"/>
      <c r="GM464" s="43"/>
      <c r="GN464" s="43"/>
      <c r="GO464" s="43"/>
      <c r="GP464" s="43"/>
      <c r="GQ464" s="43"/>
      <c r="GR464" s="43"/>
      <c r="GS464" s="43"/>
      <c r="GT464" s="43"/>
      <c r="GU464" s="43"/>
      <c r="GV464" s="43"/>
      <c r="GW464" s="43"/>
      <c r="GX464" s="43"/>
      <c r="GY464" s="43"/>
      <c r="GZ464" s="43"/>
      <c r="HA464" s="43"/>
      <c r="HB464" s="43"/>
      <c r="HC464" s="43"/>
      <c r="HD464" s="43"/>
      <c r="HE464" s="43"/>
      <c r="HF464" s="43"/>
      <c r="HG464" s="43"/>
      <c r="HH464" s="43"/>
      <c r="HI464" s="43"/>
      <c r="HJ464" s="43"/>
      <c r="HK464" s="43"/>
      <c r="HL464" s="43"/>
      <c r="HM464" s="43"/>
      <c r="HN464" s="43"/>
      <c r="HO464" s="43"/>
      <c r="HP464" s="43"/>
      <c r="HQ464" s="43"/>
      <c r="HR464" s="43"/>
      <c r="HS464" s="43"/>
      <c r="HT464" s="43"/>
      <c r="HU464" s="43"/>
      <c r="HV464" s="43"/>
      <c r="HW464" s="43"/>
      <c r="HX464" s="43"/>
      <c r="HY464" s="43"/>
      <c r="HZ464" s="43"/>
      <c r="IA464" s="43"/>
      <c r="IB464" s="43"/>
      <c r="IC464" s="43"/>
      <c r="ID464" s="43"/>
      <c r="IE464" s="43"/>
      <c r="IF464" s="43"/>
      <c r="IG464" s="43"/>
      <c r="IH464" s="43"/>
      <c r="II464" s="43"/>
      <c r="IJ464" s="43"/>
      <c r="IK464" s="43"/>
      <c r="IL464" s="43"/>
      <c r="IM464" s="43"/>
      <c r="IN464" s="43"/>
      <c r="IO464" s="43"/>
      <c r="IP464" s="43"/>
      <c r="IQ464" s="43"/>
      <c r="IR464" s="43"/>
      <c r="IS464" s="43"/>
      <c r="IT464" s="43"/>
      <c r="IU464" s="43"/>
      <c r="IV464" s="43"/>
    </row>
    <row r="465" spans="1:256" s="201" customFormat="1" x14ac:dyDescent="0.2">
      <c r="A465" s="185"/>
      <c r="B465" s="187"/>
      <c r="C465" s="196"/>
      <c r="D465" s="43"/>
      <c r="E465" s="185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  <c r="DI465" s="43"/>
      <c r="DJ465" s="43"/>
      <c r="DK465" s="43"/>
      <c r="DL465" s="43"/>
      <c r="DM465" s="43"/>
      <c r="DN465" s="43"/>
      <c r="DO465" s="43"/>
      <c r="DP465" s="43"/>
      <c r="DQ465" s="43"/>
      <c r="DR465" s="43"/>
      <c r="DS465" s="43"/>
      <c r="DT465" s="43"/>
      <c r="DU465" s="43"/>
      <c r="DV465" s="43"/>
      <c r="DW465" s="43"/>
      <c r="DX465" s="43"/>
      <c r="DY465" s="43"/>
      <c r="DZ465" s="43"/>
      <c r="EA465" s="43"/>
      <c r="EB465" s="43"/>
      <c r="EC465" s="43"/>
      <c r="ED465" s="43"/>
      <c r="EE465" s="43"/>
      <c r="EF465" s="43"/>
      <c r="EG465" s="43"/>
      <c r="EH465" s="43"/>
      <c r="EI465" s="43"/>
      <c r="EJ465" s="43"/>
      <c r="EK465" s="43"/>
      <c r="EL465" s="43"/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/>
      <c r="EX465" s="43"/>
      <c r="EY465" s="43"/>
      <c r="EZ465" s="43"/>
      <c r="FA465" s="43"/>
      <c r="FB465" s="43"/>
      <c r="FC465" s="43"/>
      <c r="FD465" s="43"/>
      <c r="FE465" s="43"/>
      <c r="FF465" s="43"/>
      <c r="FG465" s="43"/>
      <c r="FH465" s="43"/>
      <c r="FI465" s="43"/>
      <c r="FJ465" s="43"/>
      <c r="FK465" s="43"/>
      <c r="FL465" s="43"/>
      <c r="FM465" s="43"/>
      <c r="FN465" s="43"/>
      <c r="FO465" s="43"/>
      <c r="FP465" s="43"/>
      <c r="FQ465" s="43"/>
      <c r="FR465" s="43"/>
      <c r="FS465" s="43"/>
      <c r="FT465" s="43"/>
      <c r="FU465" s="43"/>
      <c r="FV465" s="43"/>
      <c r="FW465" s="43"/>
      <c r="FX465" s="43"/>
      <c r="FY465" s="43"/>
      <c r="FZ465" s="43"/>
      <c r="GA465" s="43"/>
      <c r="GB465" s="43"/>
      <c r="GC465" s="43"/>
      <c r="GD465" s="43"/>
      <c r="GE465" s="43"/>
      <c r="GF465" s="43"/>
      <c r="GG465" s="43"/>
      <c r="GH465" s="43"/>
      <c r="GI465" s="43"/>
      <c r="GJ465" s="43"/>
      <c r="GK465" s="43"/>
      <c r="GL465" s="43"/>
      <c r="GM465" s="43"/>
      <c r="GN465" s="43"/>
      <c r="GO465" s="43"/>
      <c r="GP465" s="43"/>
      <c r="GQ465" s="43"/>
      <c r="GR465" s="43"/>
      <c r="GS465" s="43"/>
      <c r="GT465" s="43"/>
      <c r="GU465" s="43"/>
      <c r="GV465" s="43"/>
      <c r="GW465" s="43"/>
      <c r="GX465" s="43"/>
      <c r="GY465" s="43"/>
      <c r="GZ465" s="43"/>
      <c r="HA465" s="43"/>
      <c r="HB465" s="43"/>
      <c r="HC465" s="43"/>
      <c r="HD465" s="43"/>
      <c r="HE465" s="43"/>
      <c r="HF465" s="43"/>
      <c r="HG465" s="43"/>
      <c r="HH465" s="43"/>
      <c r="HI465" s="43"/>
      <c r="HJ465" s="43"/>
      <c r="HK465" s="43"/>
      <c r="HL465" s="43"/>
      <c r="HM465" s="43"/>
      <c r="HN465" s="43"/>
      <c r="HO465" s="43"/>
      <c r="HP465" s="43"/>
      <c r="HQ465" s="43"/>
      <c r="HR465" s="43"/>
      <c r="HS465" s="43"/>
      <c r="HT465" s="43"/>
      <c r="HU465" s="43"/>
      <c r="HV465" s="43"/>
      <c r="HW465" s="43"/>
      <c r="HX465" s="43"/>
      <c r="HY465" s="43"/>
      <c r="HZ465" s="43"/>
      <c r="IA465" s="43"/>
      <c r="IB465" s="43"/>
      <c r="IC465" s="43"/>
      <c r="ID465" s="43"/>
      <c r="IE465" s="43"/>
      <c r="IF465" s="43"/>
      <c r="IG465" s="43"/>
      <c r="IH465" s="43"/>
      <c r="II465" s="43"/>
      <c r="IJ465" s="43"/>
      <c r="IK465" s="43"/>
      <c r="IL465" s="43"/>
      <c r="IM465" s="43"/>
      <c r="IN465" s="43"/>
      <c r="IO465" s="43"/>
      <c r="IP465" s="43"/>
      <c r="IQ465" s="43"/>
      <c r="IR465" s="43"/>
      <c r="IS465" s="43"/>
      <c r="IT465" s="43"/>
      <c r="IU465" s="43"/>
      <c r="IV465" s="43"/>
    </row>
    <row r="466" spans="1:256" s="201" customFormat="1" x14ac:dyDescent="0.2">
      <c r="A466" s="185"/>
      <c r="B466" s="187"/>
      <c r="C466" s="196"/>
      <c r="D466" s="43"/>
      <c r="E466" s="185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  <c r="DI466" s="43"/>
      <c r="DJ466" s="43"/>
      <c r="DK466" s="43"/>
      <c r="DL466" s="43"/>
      <c r="DM466" s="43"/>
      <c r="DN466" s="43"/>
      <c r="DO466" s="43"/>
      <c r="DP466" s="43"/>
      <c r="DQ466" s="43"/>
      <c r="DR466" s="43"/>
      <c r="DS466" s="43"/>
      <c r="DT466" s="43"/>
      <c r="DU466" s="43"/>
      <c r="DV466" s="43"/>
      <c r="DW466" s="43"/>
      <c r="DX466" s="43"/>
      <c r="DY466" s="43"/>
      <c r="DZ466" s="43"/>
      <c r="EA466" s="43"/>
      <c r="EB466" s="43"/>
      <c r="EC466" s="43"/>
      <c r="ED466" s="43"/>
      <c r="EE466" s="43"/>
      <c r="EF466" s="43"/>
      <c r="EG466" s="43"/>
      <c r="EH466" s="43"/>
      <c r="EI466" s="43"/>
      <c r="EJ466" s="43"/>
      <c r="EK466" s="43"/>
      <c r="EL466" s="43"/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/>
      <c r="EX466" s="43"/>
      <c r="EY466" s="43"/>
      <c r="EZ466" s="43"/>
      <c r="FA466" s="43"/>
      <c r="FB466" s="43"/>
      <c r="FC466" s="43"/>
      <c r="FD466" s="43"/>
      <c r="FE466" s="43"/>
      <c r="FF466" s="43"/>
      <c r="FG466" s="43"/>
      <c r="FH466" s="43"/>
      <c r="FI466" s="43"/>
      <c r="FJ466" s="43"/>
      <c r="FK466" s="43"/>
      <c r="FL466" s="43"/>
      <c r="FM466" s="43"/>
      <c r="FN466" s="43"/>
      <c r="FO466" s="43"/>
      <c r="FP466" s="43"/>
      <c r="FQ466" s="43"/>
      <c r="FR466" s="43"/>
      <c r="FS466" s="43"/>
      <c r="FT466" s="43"/>
      <c r="FU466" s="43"/>
      <c r="FV466" s="43"/>
      <c r="FW466" s="43"/>
      <c r="FX466" s="43"/>
      <c r="FY466" s="43"/>
      <c r="FZ466" s="43"/>
      <c r="GA466" s="43"/>
      <c r="GB466" s="43"/>
      <c r="GC466" s="43"/>
      <c r="GD466" s="43"/>
      <c r="GE466" s="43"/>
      <c r="GF466" s="43"/>
      <c r="GG466" s="43"/>
      <c r="GH466" s="43"/>
      <c r="GI466" s="43"/>
      <c r="GJ466" s="43"/>
      <c r="GK466" s="43"/>
      <c r="GL466" s="43"/>
      <c r="GM466" s="43"/>
      <c r="GN466" s="43"/>
      <c r="GO466" s="43"/>
      <c r="GP466" s="43"/>
      <c r="GQ466" s="43"/>
      <c r="GR466" s="43"/>
      <c r="GS466" s="43"/>
      <c r="GT466" s="43"/>
      <c r="GU466" s="43"/>
      <c r="GV466" s="43"/>
      <c r="GW466" s="43"/>
      <c r="GX466" s="43"/>
      <c r="GY466" s="43"/>
      <c r="GZ466" s="43"/>
      <c r="HA466" s="43"/>
      <c r="HB466" s="43"/>
      <c r="HC466" s="43"/>
      <c r="HD466" s="43"/>
      <c r="HE466" s="43"/>
      <c r="HF466" s="43"/>
      <c r="HG466" s="43"/>
      <c r="HH466" s="43"/>
      <c r="HI466" s="43"/>
      <c r="HJ466" s="43"/>
      <c r="HK466" s="43"/>
      <c r="HL466" s="43"/>
      <c r="HM466" s="43"/>
      <c r="HN466" s="43"/>
      <c r="HO466" s="43"/>
      <c r="HP466" s="43"/>
      <c r="HQ466" s="43"/>
      <c r="HR466" s="43"/>
      <c r="HS466" s="43"/>
      <c r="HT466" s="43"/>
      <c r="HU466" s="43"/>
      <c r="HV466" s="43"/>
      <c r="HW466" s="43"/>
      <c r="HX466" s="43"/>
      <c r="HY466" s="43"/>
      <c r="HZ466" s="43"/>
      <c r="IA466" s="43"/>
      <c r="IB466" s="43"/>
      <c r="IC466" s="43"/>
      <c r="ID466" s="43"/>
      <c r="IE466" s="43"/>
      <c r="IF466" s="43"/>
      <c r="IG466" s="43"/>
      <c r="IH466" s="43"/>
      <c r="II466" s="43"/>
      <c r="IJ466" s="43"/>
      <c r="IK466" s="43"/>
      <c r="IL466" s="43"/>
      <c r="IM466" s="43"/>
      <c r="IN466" s="43"/>
      <c r="IO466" s="43"/>
      <c r="IP466" s="43"/>
      <c r="IQ466" s="43"/>
      <c r="IR466" s="43"/>
      <c r="IS466" s="43"/>
      <c r="IT466" s="43"/>
      <c r="IU466" s="43"/>
      <c r="IV466" s="43"/>
    </row>
    <row r="467" spans="1:256" s="201" customFormat="1" x14ac:dyDescent="0.2">
      <c r="A467" s="185"/>
      <c r="B467" s="187"/>
      <c r="C467" s="196"/>
      <c r="D467" s="43"/>
      <c r="E467" s="185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  <c r="DI467" s="43"/>
      <c r="DJ467" s="43"/>
      <c r="DK467" s="43"/>
      <c r="DL467" s="43"/>
      <c r="DM467" s="43"/>
      <c r="DN467" s="43"/>
      <c r="DO467" s="43"/>
      <c r="DP467" s="43"/>
      <c r="DQ467" s="43"/>
      <c r="DR467" s="43"/>
      <c r="DS467" s="43"/>
      <c r="DT467" s="43"/>
      <c r="DU467" s="43"/>
      <c r="DV467" s="43"/>
      <c r="DW467" s="43"/>
      <c r="DX467" s="43"/>
      <c r="DY467" s="43"/>
      <c r="DZ467" s="43"/>
      <c r="EA467" s="43"/>
      <c r="EB467" s="43"/>
      <c r="EC467" s="43"/>
      <c r="ED467" s="43"/>
      <c r="EE467" s="43"/>
      <c r="EF467" s="43"/>
      <c r="EG467" s="43"/>
      <c r="EH467" s="43"/>
      <c r="EI467" s="43"/>
      <c r="EJ467" s="43"/>
      <c r="EK467" s="43"/>
      <c r="EL467" s="43"/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/>
      <c r="EX467" s="43"/>
      <c r="EY467" s="43"/>
      <c r="EZ467" s="43"/>
      <c r="FA467" s="43"/>
      <c r="FB467" s="43"/>
      <c r="FC467" s="43"/>
      <c r="FD467" s="43"/>
      <c r="FE467" s="43"/>
      <c r="FF467" s="43"/>
      <c r="FG467" s="43"/>
      <c r="FH467" s="43"/>
      <c r="FI467" s="43"/>
      <c r="FJ467" s="43"/>
      <c r="FK467" s="43"/>
      <c r="FL467" s="43"/>
      <c r="FM467" s="43"/>
      <c r="FN467" s="43"/>
      <c r="FO467" s="43"/>
      <c r="FP467" s="43"/>
      <c r="FQ467" s="43"/>
      <c r="FR467" s="43"/>
      <c r="FS467" s="43"/>
      <c r="FT467" s="43"/>
      <c r="FU467" s="43"/>
      <c r="FV467" s="43"/>
      <c r="FW467" s="43"/>
      <c r="FX467" s="43"/>
      <c r="FY467" s="43"/>
      <c r="FZ467" s="43"/>
      <c r="GA467" s="43"/>
      <c r="GB467" s="43"/>
      <c r="GC467" s="43"/>
      <c r="GD467" s="43"/>
      <c r="GE467" s="43"/>
      <c r="GF467" s="43"/>
      <c r="GG467" s="43"/>
      <c r="GH467" s="43"/>
      <c r="GI467" s="43"/>
      <c r="GJ467" s="43"/>
      <c r="GK467" s="43"/>
      <c r="GL467" s="43"/>
      <c r="GM467" s="43"/>
      <c r="GN467" s="43"/>
      <c r="GO467" s="43"/>
      <c r="GP467" s="43"/>
      <c r="GQ467" s="43"/>
      <c r="GR467" s="43"/>
      <c r="GS467" s="43"/>
      <c r="GT467" s="43"/>
      <c r="GU467" s="43"/>
      <c r="GV467" s="43"/>
      <c r="GW467" s="43"/>
      <c r="GX467" s="43"/>
      <c r="GY467" s="43"/>
      <c r="GZ467" s="43"/>
      <c r="HA467" s="43"/>
      <c r="HB467" s="43"/>
      <c r="HC467" s="43"/>
      <c r="HD467" s="43"/>
      <c r="HE467" s="43"/>
      <c r="HF467" s="43"/>
      <c r="HG467" s="43"/>
      <c r="HH467" s="43"/>
      <c r="HI467" s="43"/>
      <c r="HJ467" s="43"/>
      <c r="HK467" s="43"/>
      <c r="HL467" s="43"/>
      <c r="HM467" s="43"/>
      <c r="HN467" s="43"/>
      <c r="HO467" s="43"/>
      <c r="HP467" s="43"/>
      <c r="HQ467" s="43"/>
      <c r="HR467" s="43"/>
      <c r="HS467" s="43"/>
      <c r="HT467" s="43"/>
      <c r="HU467" s="43"/>
      <c r="HV467" s="43"/>
      <c r="HW467" s="43"/>
      <c r="HX467" s="43"/>
      <c r="HY467" s="43"/>
      <c r="HZ467" s="43"/>
      <c r="IA467" s="43"/>
      <c r="IB467" s="43"/>
      <c r="IC467" s="43"/>
      <c r="ID467" s="43"/>
      <c r="IE467" s="43"/>
      <c r="IF467" s="43"/>
      <c r="IG467" s="43"/>
      <c r="IH467" s="43"/>
      <c r="II467" s="43"/>
      <c r="IJ467" s="43"/>
      <c r="IK467" s="43"/>
      <c r="IL467" s="43"/>
      <c r="IM467" s="43"/>
      <c r="IN467" s="43"/>
      <c r="IO467" s="43"/>
      <c r="IP467" s="43"/>
      <c r="IQ467" s="43"/>
      <c r="IR467" s="43"/>
      <c r="IS467" s="43"/>
      <c r="IT467" s="43"/>
      <c r="IU467" s="43"/>
      <c r="IV467" s="43"/>
    </row>
    <row r="468" spans="1:256" s="201" customFormat="1" x14ac:dyDescent="0.2">
      <c r="A468" s="185"/>
      <c r="B468" s="187"/>
      <c r="C468" s="196"/>
      <c r="D468" s="43"/>
      <c r="E468" s="185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  <c r="DI468" s="43"/>
      <c r="DJ468" s="43"/>
      <c r="DK468" s="43"/>
      <c r="DL468" s="43"/>
      <c r="DM468" s="43"/>
      <c r="DN468" s="43"/>
      <c r="DO468" s="43"/>
      <c r="DP468" s="43"/>
      <c r="DQ468" s="43"/>
      <c r="DR468" s="43"/>
      <c r="DS468" s="43"/>
      <c r="DT468" s="43"/>
      <c r="DU468" s="43"/>
      <c r="DV468" s="43"/>
      <c r="DW468" s="43"/>
      <c r="DX468" s="43"/>
      <c r="DY468" s="43"/>
      <c r="DZ468" s="43"/>
      <c r="EA468" s="43"/>
      <c r="EB468" s="43"/>
      <c r="EC468" s="43"/>
      <c r="ED468" s="43"/>
      <c r="EE468" s="43"/>
      <c r="EF468" s="43"/>
      <c r="EG468" s="43"/>
      <c r="EH468" s="43"/>
      <c r="EI468" s="43"/>
      <c r="EJ468" s="43"/>
      <c r="EK468" s="43"/>
      <c r="EL468" s="43"/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/>
      <c r="EX468" s="43"/>
      <c r="EY468" s="43"/>
      <c r="EZ468" s="43"/>
      <c r="FA468" s="43"/>
      <c r="FB468" s="43"/>
      <c r="FC468" s="43"/>
      <c r="FD468" s="43"/>
      <c r="FE468" s="43"/>
      <c r="FF468" s="43"/>
      <c r="FG468" s="43"/>
      <c r="FH468" s="43"/>
      <c r="FI468" s="43"/>
      <c r="FJ468" s="43"/>
      <c r="FK468" s="43"/>
      <c r="FL468" s="43"/>
      <c r="FM468" s="43"/>
      <c r="FN468" s="43"/>
      <c r="FO468" s="43"/>
      <c r="FP468" s="43"/>
      <c r="FQ468" s="43"/>
      <c r="FR468" s="43"/>
      <c r="FS468" s="43"/>
      <c r="FT468" s="43"/>
      <c r="FU468" s="43"/>
      <c r="FV468" s="43"/>
      <c r="FW468" s="43"/>
      <c r="FX468" s="43"/>
      <c r="FY468" s="43"/>
      <c r="FZ468" s="43"/>
      <c r="GA468" s="43"/>
      <c r="GB468" s="43"/>
      <c r="GC468" s="43"/>
      <c r="GD468" s="43"/>
      <c r="GE468" s="43"/>
      <c r="GF468" s="43"/>
      <c r="GG468" s="43"/>
      <c r="GH468" s="43"/>
      <c r="GI468" s="43"/>
      <c r="GJ468" s="43"/>
      <c r="GK468" s="43"/>
      <c r="GL468" s="43"/>
      <c r="GM468" s="43"/>
      <c r="GN468" s="43"/>
      <c r="GO468" s="43"/>
      <c r="GP468" s="43"/>
      <c r="GQ468" s="43"/>
      <c r="GR468" s="43"/>
      <c r="GS468" s="43"/>
      <c r="GT468" s="43"/>
      <c r="GU468" s="43"/>
      <c r="GV468" s="43"/>
      <c r="GW468" s="43"/>
      <c r="GX468" s="43"/>
      <c r="GY468" s="43"/>
      <c r="GZ468" s="43"/>
      <c r="HA468" s="43"/>
      <c r="HB468" s="43"/>
      <c r="HC468" s="43"/>
      <c r="HD468" s="43"/>
      <c r="HE468" s="43"/>
      <c r="HF468" s="43"/>
      <c r="HG468" s="43"/>
      <c r="HH468" s="43"/>
      <c r="HI468" s="43"/>
      <c r="HJ468" s="43"/>
      <c r="HK468" s="43"/>
      <c r="HL468" s="43"/>
      <c r="HM468" s="43"/>
      <c r="HN468" s="43"/>
      <c r="HO468" s="43"/>
      <c r="HP468" s="43"/>
      <c r="HQ468" s="43"/>
      <c r="HR468" s="43"/>
      <c r="HS468" s="43"/>
      <c r="HT468" s="43"/>
      <c r="HU468" s="43"/>
      <c r="HV468" s="43"/>
      <c r="HW468" s="43"/>
      <c r="HX468" s="43"/>
      <c r="HY468" s="43"/>
      <c r="HZ468" s="43"/>
      <c r="IA468" s="43"/>
      <c r="IB468" s="43"/>
      <c r="IC468" s="43"/>
      <c r="ID468" s="43"/>
      <c r="IE468" s="43"/>
      <c r="IF468" s="43"/>
      <c r="IG468" s="43"/>
      <c r="IH468" s="43"/>
      <c r="II468" s="43"/>
      <c r="IJ468" s="43"/>
      <c r="IK468" s="43"/>
      <c r="IL468" s="43"/>
      <c r="IM468" s="43"/>
      <c r="IN468" s="43"/>
      <c r="IO468" s="43"/>
      <c r="IP468" s="43"/>
      <c r="IQ468" s="43"/>
      <c r="IR468" s="43"/>
      <c r="IS468" s="43"/>
      <c r="IT468" s="43"/>
      <c r="IU468" s="43"/>
      <c r="IV468" s="43"/>
    </row>
    <row r="469" spans="1:256" s="201" customFormat="1" x14ac:dyDescent="0.2">
      <c r="A469" s="185"/>
      <c r="B469" s="187"/>
      <c r="C469" s="196"/>
      <c r="D469" s="43"/>
      <c r="E469" s="185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  <c r="DI469" s="43"/>
      <c r="DJ469" s="43"/>
      <c r="DK469" s="43"/>
      <c r="DL469" s="43"/>
      <c r="DM469" s="43"/>
      <c r="DN469" s="43"/>
      <c r="DO469" s="43"/>
      <c r="DP469" s="43"/>
      <c r="DQ469" s="43"/>
      <c r="DR469" s="43"/>
      <c r="DS469" s="43"/>
      <c r="DT469" s="43"/>
      <c r="DU469" s="43"/>
      <c r="DV469" s="43"/>
      <c r="DW469" s="43"/>
      <c r="DX469" s="43"/>
      <c r="DY469" s="43"/>
      <c r="DZ469" s="43"/>
      <c r="EA469" s="43"/>
      <c r="EB469" s="43"/>
      <c r="EC469" s="43"/>
      <c r="ED469" s="43"/>
      <c r="EE469" s="43"/>
      <c r="EF469" s="43"/>
      <c r="EG469" s="43"/>
      <c r="EH469" s="43"/>
      <c r="EI469" s="43"/>
      <c r="EJ469" s="43"/>
      <c r="EK469" s="43"/>
      <c r="EL469" s="43"/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/>
      <c r="EX469" s="43"/>
      <c r="EY469" s="43"/>
      <c r="EZ469" s="43"/>
      <c r="FA469" s="43"/>
      <c r="FB469" s="43"/>
      <c r="FC469" s="43"/>
      <c r="FD469" s="43"/>
      <c r="FE469" s="43"/>
      <c r="FF469" s="43"/>
      <c r="FG469" s="43"/>
      <c r="FH469" s="43"/>
      <c r="FI469" s="43"/>
      <c r="FJ469" s="43"/>
      <c r="FK469" s="43"/>
      <c r="FL469" s="43"/>
      <c r="FM469" s="43"/>
      <c r="FN469" s="43"/>
      <c r="FO469" s="43"/>
      <c r="FP469" s="43"/>
      <c r="FQ469" s="43"/>
      <c r="FR469" s="43"/>
      <c r="FS469" s="43"/>
      <c r="FT469" s="43"/>
      <c r="FU469" s="43"/>
      <c r="FV469" s="43"/>
      <c r="FW469" s="43"/>
      <c r="FX469" s="43"/>
      <c r="FY469" s="43"/>
      <c r="FZ469" s="43"/>
      <c r="GA469" s="43"/>
      <c r="GB469" s="43"/>
      <c r="GC469" s="43"/>
      <c r="GD469" s="43"/>
      <c r="GE469" s="43"/>
      <c r="GF469" s="43"/>
      <c r="GG469" s="43"/>
      <c r="GH469" s="43"/>
      <c r="GI469" s="43"/>
      <c r="GJ469" s="43"/>
      <c r="GK469" s="43"/>
      <c r="GL469" s="43"/>
      <c r="GM469" s="43"/>
      <c r="GN469" s="43"/>
      <c r="GO469" s="43"/>
      <c r="GP469" s="43"/>
      <c r="GQ469" s="43"/>
      <c r="GR469" s="43"/>
      <c r="GS469" s="43"/>
      <c r="GT469" s="43"/>
      <c r="GU469" s="43"/>
      <c r="GV469" s="43"/>
      <c r="GW469" s="43"/>
      <c r="GX469" s="43"/>
      <c r="GY469" s="43"/>
      <c r="GZ469" s="43"/>
      <c r="HA469" s="43"/>
      <c r="HB469" s="43"/>
      <c r="HC469" s="43"/>
      <c r="HD469" s="43"/>
      <c r="HE469" s="43"/>
      <c r="HF469" s="43"/>
      <c r="HG469" s="43"/>
      <c r="HH469" s="43"/>
      <c r="HI469" s="43"/>
      <c r="HJ469" s="43"/>
      <c r="HK469" s="43"/>
      <c r="HL469" s="43"/>
      <c r="HM469" s="43"/>
      <c r="HN469" s="43"/>
      <c r="HO469" s="43"/>
      <c r="HP469" s="43"/>
      <c r="HQ469" s="43"/>
      <c r="HR469" s="43"/>
      <c r="HS469" s="43"/>
      <c r="HT469" s="43"/>
      <c r="HU469" s="43"/>
      <c r="HV469" s="43"/>
      <c r="HW469" s="43"/>
      <c r="HX469" s="43"/>
      <c r="HY469" s="43"/>
      <c r="HZ469" s="43"/>
      <c r="IA469" s="43"/>
      <c r="IB469" s="43"/>
      <c r="IC469" s="43"/>
      <c r="ID469" s="43"/>
      <c r="IE469" s="43"/>
      <c r="IF469" s="43"/>
      <c r="IG469" s="43"/>
      <c r="IH469" s="43"/>
      <c r="II469" s="43"/>
      <c r="IJ469" s="43"/>
      <c r="IK469" s="43"/>
      <c r="IL469" s="43"/>
      <c r="IM469" s="43"/>
      <c r="IN469" s="43"/>
      <c r="IO469" s="43"/>
      <c r="IP469" s="43"/>
      <c r="IQ469" s="43"/>
      <c r="IR469" s="43"/>
      <c r="IS469" s="43"/>
      <c r="IT469" s="43"/>
      <c r="IU469" s="43"/>
      <c r="IV469" s="43"/>
    </row>
    <row r="470" spans="1:256" s="201" customFormat="1" x14ac:dyDescent="0.2">
      <c r="A470" s="185"/>
      <c r="B470" s="187"/>
      <c r="C470" s="196"/>
      <c r="D470" s="43"/>
      <c r="E470" s="185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  <c r="DI470" s="43"/>
      <c r="DJ470" s="43"/>
      <c r="DK470" s="43"/>
      <c r="DL470" s="43"/>
      <c r="DM470" s="43"/>
      <c r="DN470" s="43"/>
      <c r="DO470" s="43"/>
      <c r="DP470" s="43"/>
      <c r="DQ470" s="43"/>
      <c r="DR470" s="43"/>
      <c r="DS470" s="43"/>
      <c r="DT470" s="43"/>
      <c r="DU470" s="43"/>
      <c r="DV470" s="43"/>
      <c r="DW470" s="43"/>
      <c r="DX470" s="43"/>
      <c r="DY470" s="43"/>
      <c r="DZ470" s="43"/>
      <c r="EA470" s="43"/>
      <c r="EB470" s="43"/>
      <c r="EC470" s="43"/>
      <c r="ED470" s="43"/>
      <c r="EE470" s="43"/>
      <c r="EF470" s="43"/>
      <c r="EG470" s="43"/>
      <c r="EH470" s="43"/>
      <c r="EI470" s="43"/>
      <c r="EJ470" s="43"/>
      <c r="EK470" s="43"/>
      <c r="EL470" s="43"/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/>
      <c r="EX470" s="43"/>
      <c r="EY470" s="43"/>
      <c r="EZ470" s="43"/>
      <c r="FA470" s="43"/>
      <c r="FB470" s="43"/>
      <c r="FC470" s="43"/>
      <c r="FD470" s="43"/>
      <c r="FE470" s="43"/>
      <c r="FF470" s="43"/>
      <c r="FG470" s="43"/>
      <c r="FH470" s="43"/>
      <c r="FI470" s="43"/>
      <c r="FJ470" s="43"/>
      <c r="FK470" s="43"/>
      <c r="FL470" s="43"/>
      <c r="FM470" s="43"/>
      <c r="FN470" s="43"/>
      <c r="FO470" s="43"/>
      <c r="FP470" s="43"/>
      <c r="FQ470" s="43"/>
      <c r="FR470" s="43"/>
      <c r="FS470" s="43"/>
      <c r="FT470" s="43"/>
      <c r="FU470" s="43"/>
      <c r="FV470" s="43"/>
      <c r="FW470" s="43"/>
      <c r="FX470" s="43"/>
      <c r="FY470" s="43"/>
      <c r="FZ470" s="43"/>
      <c r="GA470" s="43"/>
      <c r="GB470" s="43"/>
      <c r="GC470" s="43"/>
      <c r="GD470" s="43"/>
      <c r="GE470" s="43"/>
      <c r="GF470" s="43"/>
      <c r="GG470" s="43"/>
      <c r="GH470" s="43"/>
      <c r="GI470" s="43"/>
      <c r="GJ470" s="43"/>
      <c r="GK470" s="43"/>
      <c r="GL470" s="43"/>
      <c r="GM470" s="43"/>
      <c r="GN470" s="43"/>
      <c r="GO470" s="43"/>
      <c r="GP470" s="43"/>
      <c r="GQ470" s="43"/>
      <c r="GR470" s="43"/>
      <c r="GS470" s="43"/>
      <c r="GT470" s="43"/>
      <c r="GU470" s="43"/>
      <c r="GV470" s="43"/>
      <c r="GW470" s="43"/>
      <c r="GX470" s="43"/>
      <c r="GY470" s="43"/>
      <c r="GZ470" s="43"/>
      <c r="HA470" s="43"/>
      <c r="HB470" s="43"/>
      <c r="HC470" s="43"/>
      <c r="HD470" s="43"/>
      <c r="HE470" s="43"/>
      <c r="HF470" s="43"/>
      <c r="HG470" s="43"/>
      <c r="HH470" s="43"/>
      <c r="HI470" s="43"/>
      <c r="HJ470" s="43"/>
      <c r="HK470" s="43"/>
      <c r="HL470" s="43"/>
      <c r="HM470" s="43"/>
      <c r="HN470" s="43"/>
      <c r="HO470" s="43"/>
      <c r="HP470" s="43"/>
      <c r="HQ470" s="43"/>
      <c r="HR470" s="43"/>
      <c r="HS470" s="43"/>
      <c r="HT470" s="43"/>
      <c r="HU470" s="43"/>
      <c r="HV470" s="43"/>
      <c r="HW470" s="43"/>
      <c r="HX470" s="43"/>
      <c r="HY470" s="43"/>
      <c r="HZ470" s="43"/>
      <c r="IA470" s="43"/>
      <c r="IB470" s="43"/>
      <c r="IC470" s="43"/>
      <c r="ID470" s="43"/>
      <c r="IE470" s="43"/>
      <c r="IF470" s="43"/>
      <c r="IG470" s="43"/>
      <c r="IH470" s="43"/>
      <c r="II470" s="43"/>
      <c r="IJ470" s="43"/>
      <c r="IK470" s="43"/>
      <c r="IL470" s="43"/>
      <c r="IM470" s="43"/>
      <c r="IN470" s="43"/>
      <c r="IO470" s="43"/>
      <c r="IP470" s="43"/>
      <c r="IQ470" s="43"/>
      <c r="IR470" s="43"/>
      <c r="IS470" s="43"/>
      <c r="IT470" s="43"/>
      <c r="IU470" s="43"/>
      <c r="IV470" s="43"/>
    </row>
    <row r="471" spans="1:256" s="201" customFormat="1" x14ac:dyDescent="0.2">
      <c r="A471" s="185"/>
      <c r="B471" s="187"/>
      <c r="C471" s="196"/>
      <c r="D471" s="43"/>
      <c r="E471" s="185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  <c r="DV471" s="43"/>
      <c r="DW471" s="43"/>
      <c r="DX471" s="43"/>
      <c r="DY471" s="43"/>
      <c r="DZ471" s="43"/>
      <c r="EA471" s="43"/>
      <c r="EB471" s="43"/>
      <c r="EC471" s="43"/>
      <c r="ED471" s="43"/>
      <c r="EE471" s="43"/>
      <c r="EF471" s="43"/>
      <c r="EG471" s="43"/>
      <c r="EH471" s="43"/>
      <c r="EI471" s="43"/>
      <c r="EJ471" s="43"/>
      <c r="EK471" s="43"/>
      <c r="EL471" s="43"/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/>
      <c r="EX471" s="43"/>
      <c r="EY471" s="43"/>
      <c r="EZ471" s="43"/>
      <c r="FA471" s="43"/>
      <c r="FB471" s="43"/>
      <c r="FC471" s="43"/>
      <c r="FD471" s="43"/>
      <c r="FE471" s="43"/>
      <c r="FF471" s="43"/>
      <c r="FG471" s="43"/>
      <c r="FH471" s="43"/>
      <c r="FI471" s="43"/>
      <c r="FJ471" s="43"/>
      <c r="FK471" s="43"/>
      <c r="FL471" s="43"/>
      <c r="FM471" s="43"/>
      <c r="FN471" s="43"/>
      <c r="FO471" s="43"/>
      <c r="FP471" s="43"/>
      <c r="FQ471" s="43"/>
      <c r="FR471" s="43"/>
      <c r="FS471" s="43"/>
      <c r="FT471" s="43"/>
      <c r="FU471" s="43"/>
      <c r="FV471" s="43"/>
      <c r="FW471" s="43"/>
      <c r="FX471" s="43"/>
      <c r="FY471" s="43"/>
      <c r="FZ471" s="43"/>
      <c r="GA471" s="43"/>
      <c r="GB471" s="43"/>
      <c r="GC471" s="43"/>
      <c r="GD471" s="43"/>
      <c r="GE471" s="43"/>
      <c r="GF471" s="43"/>
      <c r="GG471" s="43"/>
      <c r="GH471" s="43"/>
      <c r="GI471" s="43"/>
      <c r="GJ471" s="43"/>
      <c r="GK471" s="43"/>
      <c r="GL471" s="43"/>
      <c r="GM471" s="43"/>
      <c r="GN471" s="43"/>
      <c r="GO471" s="43"/>
      <c r="GP471" s="43"/>
      <c r="GQ471" s="43"/>
      <c r="GR471" s="43"/>
      <c r="GS471" s="43"/>
      <c r="GT471" s="43"/>
      <c r="GU471" s="43"/>
      <c r="GV471" s="43"/>
      <c r="GW471" s="43"/>
      <c r="GX471" s="43"/>
      <c r="GY471" s="43"/>
      <c r="GZ471" s="43"/>
      <c r="HA471" s="43"/>
      <c r="HB471" s="43"/>
      <c r="HC471" s="43"/>
      <c r="HD471" s="43"/>
      <c r="HE471" s="43"/>
      <c r="HF471" s="43"/>
      <c r="HG471" s="43"/>
      <c r="HH471" s="43"/>
      <c r="HI471" s="43"/>
      <c r="HJ471" s="43"/>
      <c r="HK471" s="43"/>
      <c r="HL471" s="43"/>
      <c r="HM471" s="43"/>
      <c r="HN471" s="43"/>
      <c r="HO471" s="43"/>
      <c r="HP471" s="43"/>
      <c r="HQ471" s="43"/>
      <c r="HR471" s="43"/>
      <c r="HS471" s="43"/>
      <c r="HT471" s="43"/>
      <c r="HU471" s="43"/>
      <c r="HV471" s="43"/>
      <c r="HW471" s="43"/>
      <c r="HX471" s="43"/>
      <c r="HY471" s="43"/>
      <c r="HZ471" s="43"/>
      <c r="IA471" s="43"/>
      <c r="IB471" s="43"/>
      <c r="IC471" s="43"/>
      <c r="ID471" s="43"/>
      <c r="IE471" s="43"/>
      <c r="IF471" s="43"/>
      <c r="IG471" s="43"/>
      <c r="IH471" s="43"/>
      <c r="II471" s="43"/>
      <c r="IJ471" s="43"/>
      <c r="IK471" s="43"/>
      <c r="IL471" s="43"/>
      <c r="IM471" s="43"/>
      <c r="IN471" s="43"/>
      <c r="IO471" s="43"/>
      <c r="IP471" s="43"/>
      <c r="IQ471" s="43"/>
      <c r="IR471" s="43"/>
      <c r="IS471" s="43"/>
      <c r="IT471" s="43"/>
      <c r="IU471" s="43"/>
      <c r="IV471" s="43"/>
    </row>
    <row r="472" spans="1:256" s="201" customFormat="1" x14ac:dyDescent="0.2">
      <c r="A472" s="185"/>
      <c r="B472" s="187"/>
      <c r="C472" s="196"/>
      <c r="D472" s="43"/>
      <c r="E472" s="185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  <c r="CR472" s="43"/>
      <c r="CS472" s="43"/>
      <c r="CT472" s="43"/>
      <c r="CU472" s="43"/>
      <c r="CV472" s="43"/>
      <c r="CW472" s="43"/>
      <c r="CX472" s="43"/>
      <c r="CY472" s="43"/>
      <c r="CZ472" s="43"/>
      <c r="DA472" s="43"/>
      <c r="DB472" s="43"/>
      <c r="DC472" s="43"/>
      <c r="DD472" s="43"/>
      <c r="DE472" s="43"/>
      <c r="DF472" s="43"/>
      <c r="DG472" s="43"/>
      <c r="DH472" s="43"/>
      <c r="DI472" s="43"/>
      <c r="DJ472" s="43"/>
      <c r="DK472" s="43"/>
      <c r="DL472" s="43"/>
      <c r="DM472" s="43"/>
      <c r="DN472" s="43"/>
      <c r="DO472" s="43"/>
      <c r="DP472" s="43"/>
      <c r="DQ472" s="43"/>
      <c r="DR472" s="43"/>
      <c r="DS472" s="43"/>
      <c r="DT472" s="43"/>
      <c r="DU472" s="43"/>
      <c r="DV472" s="43"/>
      <c r="DW472" s="43"/>
      <c r="DX472" s="43"/>
      <c r="DY472" s="43"/>
      <c r="DZ472" s="43"/>
      <c r="EA472" s="43"/>
      <c r="EB472" s="43"/>
      <c r="EC472" s="43"/>
      <c r="ED472" s="43"/>
      <c r="EE472" s="43"/>
      <c r="EF472" s="43"/>
      <c r="EG472" s="43"/>
      <c r="EH472" s="43"/>
      <c r="EI472" s="43"/>
      <c r="EJ472" s="43"/>
      <c r="EK472" s="43"/>
      <c r="EL472" s="43"/>
      <c r="EM472" s="43"/>
      <c r="EN472" s="43"/>
      <c r="EO472" s="43"/>
      <c r="EP472" s="43"/>
      <c r="EQ472" s="43"/>
      <c r="ER472" s="43"/>
      <c r="ES472" s="43"/>
      <c r="ET472" s="43"/>
      <c r="EU472" s="43"/>
      <c r="EV472" s="43"/>
      <c r="EW472" s="43"/>
      <c r="EX472" s="43"/>
      <c r="EY472" s="43"/>
      <c r="EZ472" s="43"/>
      <c r="FA472" s="43"/>
      <c r="FB472" s="43"/>
      <c r="FC472" s="43"/>
      <c r="FD472" s="43"/>
      <c r="FE472" s="43"/>
      <c r="FF472" s="43"/>
      <c r="FG472" s="43"/>
      <c r="FH472" s="43"/>
      <c r="FI472" s="43"/>
      <c r="FJ472" s="43"/>
      <c r="FK472" s="43"/>
      <c r="FL472" s="43"/>
      <c r="FM472" s="43"/>
      <c r="FN472" s="43"/>
      <c r="FO472" s="43"/>
      <c r="FP472" s="43"/>
      <c r="FQ472" s="43"/>
      <c r="FR472" s="43"/>
      <c r="FS472" s="43"/>
      <c r="FT472" s="43"/>
      <c r="FU472" s="43"/>
      <c r="FV472" s="43"/>
      <c r="FW472" s="43"/>
      <c r="FX472" s="43"/>
      <c r="FY472" s="43"/>
      <c r="FZ472" s="43"/>
      <c r="GA472" s="43"/>
      <c r="GB472" s="43"/>
      <c r="GC472" s="43"/>
      <c r="GD472" s="43"/>
      <c r="GE472" s="43"/>
      <c r="GF472" s="43"/>
      <c r="GG472" s="43"/>
      <c r="GH472" s="43"/>
      <c r="GI472" s="43"/>
      <c r="GJ472" s="43"/>
      <c r="GK472" s="43"/>
      <c r="GL472" s="43"/>
      <c r="GM472" s="43"/>
      <c r="GN472" s="43"/>
      <c r="GO472" s="43"/>
      <c r="GP472" s="43"/>
      <c r="GQ472" s="43"/>
      <c r="GR472" s="43"/>
      <c r="GS472" s="43"/>
      <c r="GT472" s="43"/>
      <c r="GU472" s="43"/>
      <c r="GV472" s="43"/>
      <c r="GW472" s="43"/>
      <c r="GX472" s="43"/>
      <c r="GY472" s="43"/>
      <c r="GZ472" s="43"/>
      <c r="HA472" s="43"/>
      <c r="HB472" s="43"/>
      <c r="HC472" s="43"/>
      <c r="HD472" s="43"/>
      <c r="HE472" s="43"/>
      <c r="HF472" s="43"/>
      <c r="HG472" s="43"/>
      <c r="HH472" s="43"/>
      <c r="HI472" s="43"/>
      <c r="HJ472" s="43"/>
      <c r="HK472" s="43"/>
      <c r="HL472" s="43"/>
      <c r="HM472" s="43"/>
      <c r="HN472" s="43"/>
      <c r="HO472" s="43"/>
      <c r="HP472" s="43"/>
      <c r="HQ472" s="43"/>
      <c r="HR472" s="43"/>
      <c r="HS472" s="43"/>
      <c r="HT472" s="43"/>
      <c r="HU472" s="43"/>
      <c r="HV472" s="43"/>
      <c r="HW472" s="43"/>
      <c r="HX472" s="43"/>
      <c r="HY472" s="43"/>
      <c r="HZ472" s="43"/>
      <c r="IA472" s="43"/>
      <c r="IB472" s="43"/>
      <c r="IC472" s="43"/>
      <c r="ID472" s="43"/>
      <c r="IE472" s="43"/>
      <c r="IF472" s="43"/>
      <c r="IG472" s="43"/>
      <c r="IH472" s="43"/>
      <c r="II472" s="43"/>
      <c r="IJ472" s="43"/>
      <c r="IK472" s="43"/>
      <c r="IL472" s="43"/>
      <c r="IM472" s="43"/>
      <c r="IN472" s="43"/>
      <c r="IO472" s="43"/>
      <c r="IP472" s="43"/>
      <c r="IQ472" s="43"/>
      <c r="IR472" s="43"/>
      <c r="IS472" s="43"/>
      <c r="IT472" s="43"/>
      <c r="IU472" s="43"/>
      <c r="IV472" s="43"/>
    </row>
    <row r="473" spans="1:256" s="201" customFormat="1" x14ac:dyDescent="0.2">
      <c r="A473" s="185"/>
      <c r="B473" s="187"/>
      <c r="C473" s="196"/>
      <c r="D473" s="43"/>
      <c r="E473" s="185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  <c r="DV473" s="43"/>
      <c r="DW473" s="43"/>
      <c r="DX473" s="43"/>
      <c r="DY473" s="43"/>
      <c r="DZ473" s="43"/>
      <c r="EA473" s="43"/>
      <c r="EB473" s="43"/>
      <c r="EC473" s="43"/>
      <c r="ED473" s="43"/>
      <c r="EE473" s="43"/>
      <c r="EF473" s="43"/>
      <c r="EG473" s="43"/>
      <c r="EH473" s="43"/>
      <c r="EI473" s="43"/>
      <c r="EJ473" s="43"/>
      <c r="EK473" s="43"/>
      <c r="EL473" s="43"/>
      <c r="EM473" s="43"/>
      <c r="EN473" s="43"/>
      <c r="EO473" s="43"/>
      <c r="EP473" s="43"/>
      <c r="EQ473" s="43"/>
      <c r="ER473" s="43"/>
      <c r="ES473" s="43"/>
      <c r="ET473" s="43"/>
      <c r="EU473" s="43"/>
      <c r="EV473" s="43"/>
      <c r="EW473" s="43"/>
      <c r="EX473" s="43"/>
      <c r="EY473" s="43"/>
      <c r="EZ473" s="43"/>
      <c r="FA473" s="43"/>
      <c r="FB473" s="43"/>
      <c r="FC473" s="43"/>
      <c r="FD473" s="43"/>
      <c r="FE473" s="43"/>
      <c r="FF473" s="43"/>
      <c r="FG473" s="43"/>
      <c r="FH473" s="43"/>
      <c r="FI473" s="43"/>
      <c r="FJ473" s="43"/>
      <c r="FK473" s="43"/>
      <c r="FL473" s="43"/>
      <c r="FM473" s="43"/>
      <c r="FN473" s="43"/>
      <c r="FO473" s="43"/>
      <c r="FP473" s="43"/>
      <c r="FQ473" s="43"/>
      <c r="FR473" s="43"/>
      <c r="FS473" s="43"/>
      <c r="FT473" s="43"/>
      <c r="FU473" s="43"/>
      <c r="FV473" s="43"/>
      <c r="FW473" s="43"/>
      <c r="FX473" s="43"/>
      <c r="FY473" s="43"/>
      <c r="FZ473" s="43"/>
      <c r="GA473" s="43"/>
      <c r="GB473" s="43"/>
      <c r="GC473" s="43"/>
      <c r="GD473" s="43"/>
      <c r="GE473" s="43"/>
      <c r="GF473" s="43"/>
      <c r="GG473" s="43"/>
      <c r="GH473" s="43"/>
      <c r="GI473" s="43"/>
      <c r="GJ473" s="43"/>
      <c r="GK473" s="43"/>
      <c r="GL473" s="43"/>
      <c r="GM473" s="43"/>
      <c r="GN473" s="43"/>
      <c r="GO473" s="43"/>
      <c r="GP473" s="43"/>
      <c r="GQ473" s="43"/>
      <c r="GR473" s="43"/>
      <c r="GS473" s="43"/>
      <c r="GT473" s="43"/>
      <c r="GU473" s="43"/>
      <c r="GV473" s="43"/>
      <c r="GW473" s="43"/>
      <c r="GX473" s="43"/>
      <c r="GY473" s="43"/>
      <c r="GZ473" s="43"/>
      <c r="HA473" s="43"/>
      <c r="HB473" s="43"/>
      <c r="HC473" s="43"/>
      <c r="HD473" s="43"/>
      <c r="HE473" s="43"/>
      <c r="HF473" s="43"/>
      <c r="HG473" s="43"/>
      <c r="HH473" s="43"/>
      <c r="HI473" s="43"/>
      <c r="HJ473" s="43"/>
      <c r="HK473" s="43"/>
      <c r="HL473" s="43"/>
      <c r="HM473" s="43"/>
      <c r="HN473" s="43"/>
      <c r="HO473" s="43"/>
      <c r="HP473" s="43"/>
      <c r="HQ473" s="43"/>
      <c r="HR473" s="43"/>
      <c r="HS473" s="43"/>
      <c r="HT473" s="43"/>
      <c r="HU473" s="43"/>
      <c r="HV473" s="43"/>
      <c r="HW473" s="43"/>
      <c r="HX473" s="43"/>
      <c r="HY473" s="43"/>
      <c r="HZ473" s="43"/>
      <c r="IA473" s="43"/>
      <c r="IB473" s="43"/>
      <c r="IC473" s="43"/>
      <c r="ID473" s="43"/>
      <c r="IE473" s="43"/>
      <c r="IF473" s="43"/>
      <c r="IG473" s="43"/>
      <c r="IH473" s="43"/>
      <c r="II473" s="43"/>
      <c r="IJ473" s="43"/>
      <c r="IK473" s="43"/>
      <c r="IL473" s="43"/>
      <c r="IM473" s="43"/>
      <c r="IN473" s="43"/>
      <c r="IO473" s="43"/>
      <c r="IP473" s="43"/>
      <c r="IQ473" s="43"/>
      <c r="IR473" s="43"/>
      <c r="IS473" s="43"/>
      <c r="IT473" s="43"/>
      <c r="IU473" s="43"/>
      <c r="IV473" s="43"/>
    </row>
    <row r="474" spans="1:256" s="201" customFormat="1" x14ac:dyDescent="0.2">
      <c r="A474" s="185"/>
      <c r="B474" s="187"/>
      <c r="C474" s="196"/>
      <c r="D474" s="43"/>
      <c r="E474" s="185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  <c r="CR474" s="43"/>
      <c r="CS474" s="43"/>
      <c r="CT474" s="43"/>
      <c r="CU474" s="43"/>
      <c r="CV474" s="43"/>
      <c r="CW474" s="43"/>
      <c r="CX474" s="43"/>
      <c r="CY474" s="43"/>
      <c r="CZ474" s="43"/>
      <c r="DA474" s="43"/>
      <c r="DB474" s="43"/>
      <c r="DC474" s="43"/>
      <c r="DD474" s="43"/>
      <c r="DE474" s="43"/>
      <c r="DF474" s="43"/>
      <c r="DG474" s="43"/>
      <c r="DH474" s="43"/>
      <c r="DI474" s="43"/>
      <c r="DJ474" s="43"/>
      <c r="DK474" s="43"/>
      <c r="DL474" s="43"/>
      <c r="DM474" s="43"/>
      <c r="DN474" s="43"/>
      <c r="DO474" s="43"/>
      <c r="DP474" s="43"/>
      <c r="DQ474" s="43"/>
      <c r="DR474" s="43"/>
      <c r="DS474" s="43"/>
      <c r="DT474" s="43"/>
      <c r="DU474" s="43"/>
      <c r="DV474" s="43"/>
      <c r="DW474" s="43"/>
      <c r="DX474" s="43"/>
      <c r="DY474" s="43"/>
      <c r="DZ474" s="43"/>
      <c r="EA474" s="43"/>
      <c r="EB474" s="43"/>
      <c r="EC474" s="43"/>
      <c r="ED474" s="43"/>
      <c r="EE474" s="43"/>
      <c r="EF474" s="43"/>
      <c r="EG474" s="43"/>
      <c r="EH474" s="43"/>
      <c r="EI474" s="43"/>
      <c r="EJ474" s="43"/>
      <c r="EK474" s="43"/>
      <c r="EL474" s="43"/>
      <c r="EM474" s="43"/>
      <c r="EN474" s="43"/>
      <c r="EO474" s="43"/>
      <c r="EP474" s="43"/>
      <c r="EQ474" s="43"/>
      <c r="ER474" s="43"/>
      <c r="ES474" s="43"/>
      <c r="ET474" s="43"/>
      <c r="EU474" s="43"/>
      <c r="EV474" s="43"/>
      <c r="EW474" s="43"/>
      <c r="EX474" s="43"/>
      <c r="EY474" s="43"/>
      <c r="EZ474" s="43"/>
      <c r="FA474" s="43"/>
      <c r="FB474" s="43"/>
      <c r="FC474" s="43"/>
      <c r="FD474" s="43"/>
      <c r="FE474" s="43"/>
      <c r="FF474" s="43"/>
      <c r="FG474" s="43"/>
      <c r="FH474" s="43"/>
      <c r="FI474" s="43"/>
      <c r="FJ474" s="43"/>
      <c r="FK474" s="43"/>
      <c r="FL474" s="43"/>
      <c r="FM474" s="43"/>
      <c r="FN474" s="43"/>
      <c r="FO474" s="43"/>
      <c r="FP474" s="43"/>
      <c r="FQ474" s="43"/>
      <c r="FR474" s="43"/>
      <c r="FS474" s="43"/>
      <c r="FT474" s="43"/>
      <c r="FU474" s="43"/>
      <c r="FV474" s="43"/>
      <c r="FW474" s="43"/>
      <c r="FX474" s="43"/>
      <c r="FY474" s="43"/>
      <c r="FZ474" s="43"/>
      <c r="GA474" s="43"/>
      <c r="GB474" s="43"/>
      <c r="GC474" s="43"/>
      <c r="GD474" s="43"/>
      <c r="GE474" s="43"/>
      <c r="GF474" s="43"/>
      <c r="GG474" s="43"/>
      <c r="GH474" s="43"/>
      <c r="GI474" s="43"/>
      <c r="GJ474" s="43"/>
      <c r="GK474" s="43"/>
      <c r="GL474" s="43"/>
      <c r="GM474" s="43"/>
      <c r="GN474" s="43"/>
      <c r="GO474" s="43"/>
      <c r="GP474" s="43"/>
      <c r="GQ474" s="43"/>
      <c r="GR474" s="43"/>
      <c r="GS474" s="43"/>
      <c r="GT474" s="43"/>
      <c r="GU474" s="43"/>
      <c r="GV474" s="43"/>
      <c r="GW474" s="43"/>
      <c r="GX474" s="43"/>
      <c r="GY474" s="43"/>
      <c r="GZ474" s="43"/>
      <c r="HA474" s="43"/>
      <c r="HB474" s="43"/>
      <c r="HC474" s="43"/>
      <c r="HD474" s="43"/>
      <c r="HE474" s="43"/>
      <c r="HF474" s="43"/>
      <c r="HG474" s="43"/>
      <c r="HH474" s="43"/>
      <c r="HI474" s="43"/>
      <c r="HJ474" s="43"/>
      <c r="HK474" s="43"/>
      <c r="HL474" s="43"/>
      <c r="HM474" s="43"/>
      <c r="HN474" s="43"/>
      <c r="HO474" s="43"/>
      <c r="HP474" s="43"/>
      <c r="HQ474" s="43"/>
      <c r="HR474" s="43"/>
      <c r="HS474" s="43"/>
      <c r="HT474" s="43"/>
      <c r="HU474" s="43"/>
      <c r="HV474" s="43"/>
      <c r="HW474" s="43"/>
      <c r="HX474" s="43"/>
      <c r="HY474" s="43"/>
      <c r="HZ474" s="43"/>
      <c r="IA474" s="43"/>
      <c r="IB474" s="43"/>
      <c r="IC474" s="43"/>
      <c r="ID474" s="43"/>
      <c r="IE474" s="43"/>
      <c r="IF474" s="43"/>
      <c r="IG474" s="43"/>
      <c r="IH474" s="43"/>
      <c r="II474" s="43"/>
      <c r="IJ474" s="43"/>
      <c r="IK474" s="43"/>
      <c r="IL474" s="43"/>
      <c r="IM474" s="43"/>
      <c r="IN474" s="43"/>
      <c r="IO474" s="43"/>
      <c r="IP474" s="43"/>
      <c r="IQ474" s="43"/>
      <c r="IR474" s="43"/>
      <c r="IS474" s="43"/>
      <c r="IT474" s="43"/>
      <c r="IU474" s="43"/>
      <c r="IV474" s="43"/>
    </row>
    <row r="475" spans="1:256" s="201" customFormat="1" x14ac:dyDescent="0.2">
      <c r="A475" s="185"/>
      <c r="B475" s="187"/>
      <c r="C475" s="196"/>
      <c r="D475" s="43"/>
      <c r="E475" s="185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  <c r="CR475" s="43"/>
      <c r="CS475" s="43"/>
      <c r="CT475" s="43"/>
      <c r="CU475" s="43"/>
      <c r="CV475" s="43"/>
      <c r="CW475" s="43"/>
      <c r="CX475" s="43"/>
      <c r="CY475" s="43"/>
      <c r="CZ475" s="43"/>
      <c r="DA475" s="43"/>
      <c r="DB475" s="43"/>
      <c r="DC475" s="43"/>
      <c r="DD475" s="43"/>
      <c r="DE475" s="43"/>
      <c r="DF475" s="43"/>
      <c r="DG475" s="43"/>
      <c r="DH475" s="43"/>
      <c r="DI475" s="43"/>
      <c r="DJ475" s="43"/>
      <c r="DK475" s="43"/>
      <c r="DL475" s="43"/>
      <c r="DM475" s="43"/>
      <c r="DN475" s="43"/>
      <c r="DO475" s="43"/>
      <c r="DP475" s="43"/>
      <c r="DQ475" s="43"/>
      <c r="DR475" s="43"/>
      <c r="DS475" s="43"/>
      <c r="DT475" s="43"/>
      <c r="DU475" s="43"/>
      <c r="DV475" s="43"/>
      <c r="DW475" s="43"/>
      <c r="DX475" s="43"/>
      <c r="DY475" s="43"/>
      <c r="DZ475" s="43"/>
      <c r="EA475" s="43"/>
      <c r="EB475" s="43"/>
      <c r="EC475" s="43"/>
      <c r="ED475" s="43"/>
      <c r="EE475" s="43"/>
      <c r="EF475" s="43"/>
      <c r="EG475" s="43"/>
      <c r="EH475" s="43"/>
      <c r="EI475" s="43"/>
      <c r="EJ475" s="43"/>
      <c r="EK475" s="43"/>
      <c r="EL475" s="43"/>
      <c r="EM475" s="43"/>
      <c r="EN475" s="43"/>
      <c r="EO475" s="43"/>
      <c r="EP475" s="43"/>
      <c r="EQ475" s="43"/>
      <c r="ER475" s="43"/>
      <c r="ES475" s="43"/>
      <c r="ET475" s="43"/>
      <c r="EU475" s="43"/>
      <c r="EV475" s="43"/>
      <c r="EW475" s="43"/>
      <c r="EX475" s="43"/>
      <c r="EY475" s="43"/>
      <c r="EZ475" s="43"/>
      <c r="FA475" s="43"/>
      <c r="FB475" s="43"/>
      <c r="FC475" s="43"/>
      <c r="FD475" s="43"/>
      <c r="FE475" s="43"/>
      <c r="FF475" s="43"/>
      <c r="FG475" s="43"/>
      <c r="FH475" s="43"/>
      <c r="FI475" s="43"/>
      <c r="FJ475" s="43"/>
      <c r="FK475" s="43"/>
      <c r="FL475" s="43"/>
      <c r="FM475" s="43"/>
      <c r="FN475" s="43"/>
      <c r="FO475" s="43"/>
      <c r="FP475" s="43"/>
      <c r="FQ475" s="43"/>
      <c r="FR475" s="43"/>
      <c r="FS475" s="43"/>
      <c r="FT475" s="43"/>
      <c r="FU475" s="43"/>
      <c r="FV475" s="43"/>
      <c r="FW475" s="43"/>
      <c r="FX475" s="43"/>
      <c r="FY475" s="43"/>
      <c r="FZ475" s="43"/>
      <c r="GA475" s="43"/>
      <c r="GB475" s="43"/>
      <c r="GC475" s="43"/>
      <c r="GD475" s="43"/>
      <c r="GE475" s="43"/>
      <c r="GF475" s="43"/>
      <c r="GG475" s="43"/>
      <c r="GH475" s="43"/>
      <c r="GI475" s="43"/>
      <c r="GJ475" s="43"/>
      <c r="GK475" s="43"/>
      <c r="GL475" s="43"/>
      <c r="GM475" s="43"/>
      <c r="GN475" s="43"/>
      <c r="GO475" s="43"/>
      <c r="GP475" s="43"/>
      <c r="GQ475" s="43"/>
      <c r="GR475" s="43"/>
      <c r="GS475" s="43"/>
      <c r="GT475" s="43"/>
      <c r="GU475" s="43"/>
      <c r="GV475" s="43"/>
      <c r="GW475" s="43"/>
      <c r="GX475" s="43"/>
      <c r="GY475" s="43"/>
      <c r="GZ475" s="43"/>
      <c r="HA475" s="43"/>
      <c r="HB475" s="43"/>
      <c r="HC475" s="43"/>
      <c r="HD475" s="43"/>
      <c r="HE475" s="43"/>
      <c r="HF475" s="43"/>
      <c r="HG475" s="43"/>
      <c r="HH475" s="43"/>
      <c r="HI475" s="43"/>
      <c r="HJ475" s="43"/>
      <c r="HK475" s="43"/>
      <c r="HL475" s="43"/>
      <c r="HM475" s="43"/>
      <c r="HN475" s="43"/>
      <c r="HO475" s="43"/>
      <c r="HP475" s="43"/>
      <c r="HQ475" s="43"/>
      <c r="HR475" s="43"/>
      <c r="HS475" s="43"/>
      <c r="HT475" s="43"/>
      <c r="HU475" s="43"/>
      <c r="HV475" s="43"/>
      <c r="HW475" s="43"/>
      <c r="HX475" s="43"/>
      <c r="HY475" s="43"/>
      <c r="HZ475" s="43"/>
      <c r="IA475" s="43"/>
      <c r="IB475" s="43"/>
      <c r="IC475" s="43"/>
      <c r="ID475" s="43"/>
      <c r="IE475" s="43"/>
      <c r="IF475" s="43"/>
      <c r="IG475" s="43"/>
      <c r="IH475" s="43"/>
      <c r="II475" s="43"/>
      <c r="IJ475" s="43"/>
      <c r="IK475" s="43"/>
      <c r="IL475" s="43"/>
      <c r="IM475" s="43"/>
      <c r="IN475" s="43"/>
      <c r="IO475" s="43"/>
      <c r="IP475" s="43"/>
      <c r="IQ475" s="43"/>
      <c r="IR475" s="43"/>
      <c r="IS475" s="43"/>
      <c r="IT475" s="43"/>
      <c r="IU475" s="43"/>
      <c r="IV475" s="43"/>
    </row>
    <row r="476" spans="1:256" s="201" customFormat="1" x14ac:dyDescent="0.2">
      <c r="A476" s="185"/>
      <c r="B476" s="187"/>
      <c r="C476" s="196"/>
      <c r="D476" s="43"/>
      <c r="E476" s="185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  <c r="CR476" s="43"/>
      <c r="CS476" s="43"/>
      <c r="CT476" s="43"/>
      <c r="CU476" s="43"/>
      <c r="CV476" s="43"/>
      <c r="CW476" s="43"/>
      <c r="CX476" s="43"/>
      <c r="CY476" s="43"/>
      <c r="CZ476" s="43"/>
      <c r="DA476" s="43"/>
      <c r="DB476" s="43"/>
      <c r="DC476" s="43"/>
      <c r="DD476" s="43"/>
      <c r="DE476" s="43"/>
      <c r="DF476" s="43"/>
      <c r="DG476" s="43"/>
      <c r="DH476" s="43"/>
      <c r="DI476" s="43"/>
      <c r="DJ476" s="43"/>
      <c r="DK476" s="43"/>
      <c r="DL476" s="43"/>
      <c r="DM476" s="43"/>
      <c r="DN476" s="43"/>
      <c r="DO476" s="43"/>
      <c r="DP476" s="43"/>
      <c r="DQ476" s="43"/>
      <c r="DR476" s="43"/>
      <c r="DS476" s="43"/>
      <c r="DT476" s="43"/>
      <c r="DU476" s="43"/>
      <c r="DV476" s="43"/>
      <c r="DW476" s="43"/>
      <c r="DX476" s="43"/>
      <c r="DY476" s="43"/>
      <c r="DZ476" s="43"/>
      <c r="EA476" s="43"/>
      <c r="EB476" s="43"/>
      <c r="EC476" s="43"/>
      <c r="ED476" s="43"/>
      <c r="EE476" s="43"/>
      <c r="EF476" s="43"/>
      <c r="EG476" s="43"/>
      <c r="EH476" s="43"/>
      <c r="EI476" s="43"/>
      <c r="EJ476" s="43"/>
      <c r="EK476" s="43"/>
      <c r="EL476" s="43"/>
      <c r="EM476" s="43"/>
      <c r="EN476" s="43"/>
      <c r="EO476" s="43"/>
      <c r="EP476" s="43"/>
      <c r="EQ476" s="43"/>
      <c r="ER476" s="43"/>
      <c r="ES476" s="43"/>
      <c r="ET476" s="43"/>
      <c r="EU476" s="43"/>
      <c r="EV476" s="43"/>
      <c r="EW476" s="43"/>
      <c r="EX476" s="43"/>
      <c r="EY476" s="43"/>
      <c r="EZ476" s="43"/>
      <c r="FA476" s="43"/>
      <c r="FB476" s="43"/>
      <c r="FC476" s="43"/>
      <c r="FD476" s="43"/>
      <c r="FE476" s="43"/>
      <c r="FF476" s="43"/>
      <c r="FG476" s="43"/>
      <c r="FH476" s="43"/>
      <c r="FI476" s="43"/>
      <c r="FJ476" s="43"/>
      <c r="FK476" s="43"/>
      <c r="FL476" s="43"/>
      <c r="FM476" s="43"/>
      <c r="FN476" s="43"/>
      <c r="FO476" s="43"/>
      <c r="FP476" s="43"/>
      <c r="FQ476" s="43"/>
      <c r="FR476" s="43"/>
      <c r="FS476" s="43"/>
      <c r="FT476" s="43"/>
      <c r="FU476" s="43"/>
      <c r="FV476" s="43"/>
      <c r="FW476" s="43"/>
      <c r="FX476" s="43"/>
      <c r="FY476" s="43"/>
      <c r="FZ476" s="43"/>
      <c r="GA476" s="43"/>
      <c r="GB476" s="43"/>
      <c r="GC476" s="43"/>
      <c r="GD476" s="43"/>
      <c r="GE476" s="43"/>
      <c r="GF476" s="43"/>
      <c r="GG476" s="43"/>
      <c r="GH476" s="43"/>
      <c r="GI476" s="43"/>
      <c r="GJ476" s="43"/>
      <c r="GK476" s="43"/>
      <c r="GL476" s="43"/>
      <c r="GM476" s="43"/>
      <c r="GN476" s="43"/>
      <c r="GO476" s="43"/>
      <c r="GP476" s="43"/>
      <c r="GQ476" s="43"/>
      <c r="GR476" s="43"/>
      <c r="GS476" s="43"/>
      <c r="GT476" s="43"/>
      <c r="GU476" s="43"/>
      <c r="GV476" s="43"/>
      <c r="GW476" s="43"/>
      <c r="GX476" s="43"/>
      <c r="GY476" s="43"/>
      <c r="GZ476" s="43"/>
      <c r="HA476" s="43"/>
      <c r="HB476" s="43"/>
      <c r="HC476" s="43"/>
      <c r="HD476" s="43"/>
      <c r="HE476" s="43"/>
      <c r="HF476" s="43"/>
      <c r="HG476" s="43"/>
      <c r="HH476" s="43"/>
      <c r="HI476" s="43"/>
      <c r="HJ476" s="43"/>
      <c r="HK476" s="43"/>
      <c r="HL476" s="43"/>
      <c r="HM476" s="43"/>
      <c r="HN476" s="43"/>
      <c r="HO476" s="43"/>
      <c r="HP476" s="43"/>
      <c r="HQ476" s="43"/>
      <c r="HR476" s="43"/>
      <c r="HS476" s="43"/>
      <c r="HT476" s="43"/>
      <c r="HU476" s="43"/>
      <c r="HV476" s="43"/>
      <c r="HW476" s="43"/>
      <c r="HX476" s="43"/>
      <c r="HY476" s="43"/>
      <c r="HZ476" s="43"/>
      <c r="IA476" s="43"/>
      <c r="IB476" s="43"/>
      <c r="IC476" s="43"/>
      <c r="ID476" s="43"/>
      <c r="IE476" s="43"/>
      <c r="IF476" s="43"/>
      <c r="IG476" s="43"/>
      <c r="IH476" s="43"/>
      <c r="II476" s="43"/>
      <c r="IJ476" s="43"/>
      <c r="IK476" s="43"/>
      <c r="IL476" s="43"/>
      <c r="IM476" s="43"/>
      <c r="IN476" s="43"/>
      <c r="IO476" s="43"/>
      <c r="IP476" s="43"/>
      <c r="IQ476" s="43"/>
      <c r="IR476" s="43"/>
      <c r="IS476" s="43"/>
      <c r="IT476" s="43"/>
      <c r="IU476" s="43"/>
      <c r="IV476" s="43"/>
    </row>
    <row r="477" spans="1:256" s="201" customFormat="1" x14ac:dyDescent="0.2">
      <c r="A477" s="185"/>
      <c r="B477" s="187"/>
      <c r="C477" s="196"/>
      <c r="D477" s="43"/>
      <c r="E477" s="185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  <c r="CR477" s="43"/>
      <c r="CS477" s="43"/>
      <c r="CT477" s="43"/>
      <c r="CU477" s="43"/>
      <c r="CV477" s="43"/>
      <c r="CW477" s="43"/>
      <c r="CX477" s="43"/>
      <c r="CY477" s="43"/>
      <c r="CZ477" s="43"/>
      <c r="DA477" s="43"/>
      <c r="DB477" s="43"/>
      <c r="DC477" s="43"/>
      <c r="DD477" s="43"/>
      <c r="DE477" s="43"/>
      <c r="DF477" s="43"/>
      <c r="DG477" s="43"/>
      <c r="DH477" s="43"/>
      <c r="DI477" s="43"/>
      <c r="DJ477" s="43"/>
      <c r="DK477" s="43"/>
      <c r="DL477" s="43"/>
      <c r="DM477" s="43"/>
      <c r="DN477" s="43"/>
      <c r="DO477" s="43"/>
      <c r="DP477" s="43"/>
      <c r="DQ477" s="43"/>
      <c r="DR477" s="43"/>
      <c r="DS477" s="43"/>
      <c r="DT477" s="43"/>
      <c r="DU477" s="43"/>
      <c r="DV477" s="43"/>
      <c r="DW477" s="43"/>
      <c r="DX477" s="43"/>
      <c r="DY477" s="43"/>
      <c r="DZ477" s="43"/>
      <c r="EA477" s="43"/>
      <c r="EB477" s="43"/>
      <c r="EC477" s="43"/>
      <c r="ED477" s="43"/>
      <c r="EE477" s="43"/>
      <c r="EF477" s="43"/>
      <c r="EG477" s="43"/>
      <c r="EH477" s="43"/>
      <c r="EI477" s="43"/>
      <c r="EJ477" s="43"/>
      <c r="EK477" s="43"/>
      <c r="EL477" s="43"/>
      <c r="EM477" s="43"/>
      <c r="EN477" s="43"/>
      <c r="EO477" s="43"/>
      <c r="EP477" s="43"/>
      <c r="EQ477" s="43"/>
      <c r="ER477" s="43"/>
      <c r="ES477" s="43"/>
      <c r="ET477" s="43"/>
      <c r="EU477" s="43"/>
      <c r="EV477" s="43"/>
      <c r="EW477" s="43"/>
      <c r="EX477" s="43"/>
      <c r="EY477" s="43"/>
      <c r="EZ477" s="43"/>
      <c r="FA477" s="43"/>
      <c r="FB477" s="43"/>
      <c r="FC477" s="43"/>
      <c r="FD477" s="43"/>
      <c r="FE477" s="43"/>
      <c r="FF477" s="43"/>
      <c r="FG477" s="43"/>
      <c r="FH477" s="43"/>
      <c r="FI477" s="43"/>
      <c r="FJ477" s="43"/>
      <c r="FK477" s="43"/>
      <c r="FL477" s="43"/>
      <c r="FM477" s="43"/>
      <c r="FN477" s="43"/>
      <c r="FO477" s="43"/>
      <c r="FP477" s="43"/>
      <c r="FQ477" s="43"/>
      <c r="FR477" s="43"/>
      <c r="FS477" s="43"/>
      <c r="FT477" s="43"/>
      <c r="FU477" s="43"/>
      <c r="FV477" s="43"/>
      <c r="FW477" s="43"/>
      <c r="FX477" s="43"/>
      <c r="FY477" s="43"/>
      <c r="FZ477" s="43"/>
      <c r="GA477" s="43"/>
      <c r="GB477" s="43"/>
      <c r="GC477" s="43"/>
      <c r="GD477" s="43"/>
      <c r="GE477" s="43"/>
      <c r="GF477" s="43"/>
      <c r="GG477" s="43"/>
      <c r="GH477" s="43"/>
      <c r="GI477" s="43"/>
      <c r="GJ477" s="43"/>
      <c r="GK477" s="43"/>
      <c r="GL477" s="43"/>
      <c r="GM477" s="43"/>
      <c r="GN477" s="43"/>
      <c r="GO477" s="43"/>
      <c r="GP477" s="43"/>
      <c r="GQ477" s="43"/>
      <c r="GR477" s="43"/>
      <c r="GS477" s="43"/>
      <c r="GT477" s="43"/>
      <c r="GU477" s="43"/>
      <c r="GV477" s="43"/>
      <c r="GW477" s="43"/>
      <c r="GX477" s="43"/>
      <c r="GY477" s="43"/>
      <c r="GZ477" s="43"/>
      <c r="HA477" s="43"/>
      <c r="HB477" s="43"/>
      <c r="HC477" s="43"/>
      <c r="HD477" s="43"/>
      <c r="HE477" s="43"/>
      <c r="HF477" s="43"/>
      <c r="HG477" s="43"/>
      <c r="HH477" s="43"/>
      <c r="HI477" s="43"/>
      <c r="HJ477" s="43"/>
      <c r="HK477" s="43"/>
      <c r="HL477" s="43"/>
      <c r="HM477" s="43"/>
      <c r="HN477" s="43"/>
      <c r="HO477" s="43"/>
      <c r="HP477" s="43"/>
      <c r="HQ477" s="43"/>
      <c r="HR477" s="43"/>
      <c r="HS477" s="43"/>
      <c r="HT477" s="43"/>
      <c r="HU477" s="43"/>
      <c r="HV477" s="43"/>
      <c r="HW477" s="43"/>
      <c r="HX477" s="43"/>
      <c r="HY477" s="43"/>
      <c r="HZ477" s="43"/>
      <c r="IA477" s="43"/>
      <c r="IB477" s="43"/>
      <c r="IC477" s="43"/>
      <c r="ID477" s="43"/>
      <c r="IE477" s="43"/>
      <c r="IF477" s="43"/>
      <c r="IG477" s="43"/>
      <c r="IH477" s="43"/>
      <c r="II477" s="43"/>
      <c r="IJ477" s="43"/>
      <c r="IK477" s="43"/>
      <c r="IL477" s="43"/>
      <c r="IM477" s="43"/>
      <c r="IN477" s="43"/>
      <c r="IO477" s="43"/>
      <c r="IP477" s="43"/>
      <c r="IQ477" s="43"/>
      <c r="IR477" s="43"/>
      <c r="IS477" s="43"/>
      <c r="IT477" s="43"/>
      <c r="IU477" s="43"/>
      <c r="IV477" s="43"/>
    </row>
    <row r="478" spans="1:256" s="201" customFormat="1" x14ac:dyDescent="0.2">
      <c r="A478" s="185"/>
      <c r="B478" s="187"/>
      <c r="C478" s="196"/>
      <c r="D478" s="43"/>
      <c r="E478" s="185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  <c r="CR478" s="43"/>
      <c r="CS478" s="43"/>
      <c r="CT478" s="43"/>
      <c r="CU478" s="43"/>
      <c r="CV478" s="43"/>
      <c r="CW478" s="43"/>
      <c r="CX478" s="43"/>
      <c r="CY478" s="43"/>
      <c r="CZ478" s="43"/>
      <c r="DA478" s="43"/>
      <c r="DB478" s="43"/>
      <c r="DC478" s="43"/>
      <c r="DD478" s="43"/>
      <c r="DE478" s="43"/>
      <c r="DF478" s="43"/>
      <c r="DG478" s="43"/>
      <c r="DH478" s="43"/>
      <c r="DI478" s="43"/>
      <c r="DJ478" s="43"/>
      <c r="DK478" s="43"/>
      <c r="DL478" s="43"/>
      <c r="DM478" s="43"/>
      <c r="DN478" s="43"/>
      <c r="DO478" s="43"/>
      <c r="DP478" s="43"/>
      <c r="DQ478" s="43"/>
      <c r="DR478" s="43"/>
      <c r="DS478" s="43"/>
      <c r="DT478" s="43"/>
      <c r="DU478" s="43"/>
      <c r="DV478" s="43"/>
      <c r="DW478" s="43"/>
      <c r="DX478" s="43"/>
      <c r="DY478" s="43"/>
      <c r="DZ478" s="43"/>
      <c r="EA478" s="43"/>
      <c r="EB478" s="43"/>
      <c r="EC478" s="43"/>
      <c r="ED478" s="43"/>
      <c r="EE478" s="43"/>
      <c r="EF478" s="43"/>
      <c r="EG478" s="43"/>
      <c r="EH478" s="43"/>
      <c r="EI478" s="43"/>
      <c r="EJ478" s="43"/>
      <c r="EK478" s="43"/>
      <c r="EL478" s="43"/>
      <c r="EM478" s="43"/>
      <c r="EN478" s="43"/>
      <c r="EO478" s="43"/>
      <c r="EP478" s="43"/>
      <c r="EQ478" s="43"/>
      <c r="ER478" s="43"/>
      <c r="ES478" s="43"/>
      <c r="ET478" s="43"/>
      <c r="EU478" s="43"/>
      <c r="EV478" s="43"/>
      <c r="EW478" s="43"/>
      <c r="EX478" s="43"/>
      <c r="EY478" s="43"/>
      <c r="EZ478" s="43"/>
      <c r="FA478" s="43"/>
      <c r="FB478" s="43"/>
      <c r="FC478" s="43"/>
      <c r="FD478" s="43"/>
      <c r="FE478" s="43"/>
      <c r="FF478" s="43"/>
      <c r="FG478" s="43"/>
      <c r="FH478" s="43"/>
      <c r="FI478" s="43"/>
      <c r="FJ478" s="43"/>
      <c r="FK478" s="43"/>
      <c r="FL478" s="43"/>
      <c r="FM478" s="43"/>
      <c r="FN478" s="43"/>
      <c r="FO478" s="43"/>
      <c r="FP478" s="43"/>
      <c r="FQ478" s="43"/>
      <c r="FR478" s="43"/>
      <c r="FS478" s="43"/>
      <c r="FT478" s="43"/>
      <c r="FU478" s="43"/>
      <c r="FV478" s="43"/>
      <c r="FW478" s="43"/>
      <c r="FX478" s="43"/>
      <c r="FY478" s="43"/>
      <c r="FZ478" s="43"/>
      <c r="GA478" s="43"/>
      <c r="GB478" s="43"/>
      <c r="GC478" s="43"/>
      <c r="GD478" s="43"/>
      <c r="GE478" s="43"/>
      <c r="GF478" s="43"/>
      <c r="GG478" s="43"/>
      <c r="GH478" s="43"/>
      <c r="GI478" s="43"/>
      <c r="GJ478" s="43"/>
      <c r="GK478" s="43"/>
      <c r="GL478" s="43"/>
      <c r="GM478" s="43"/>
      <c r="GN478" s="43"/>
      <c r="GO478" s="43"/>
      <c r="GP478" s="43"/>
      <c r="GQ478" s="43"/>
      <c r="GR478" s="43"/>
      <c r="GS478" s="43"/>
      <c r="GT478" s="43"/>
      <c r="GU478" s="43"/>
      <c r="GV478" s="43"/>
      <c r="GW478" s="43"/>
      <c r="GX478" s="43"/>
      <c r="GY478" s="43"/>
      <c r="GZ478" s="43"/>
      <c r="HA478" s="43"/>
      <c r="HB478" s="43"/>
      <c r="HC478" s="43"/>
      <c r="HD478" s="43"/>
      <c r="HE478" s="43"/>
      <c r="HF478" s="43"/>
      <c r="HG478" s="43"/>
      <c r="HH478" s="43"/>
      <c r="HI478" s="43"/>
      <c r="HJ478" s="43"/>
      <c r="HK478" s="43"/>
      <c r="HL478" s="43"/>
      <c r="HM478" s="43"/>
      <c r="HN478" s="43"/>
      <c r="HO478" s="43"/>
      <c r="HP478" s="43"/>
      <c r="HQ478" s="43"/>
      <c r="HR478" s="43"/>
      <c r="HS478" s="43"/>
      <c r="HT478" s="43"/>
      <c r="HU478" s="43"/>
      <c r="HV478" s="43"/>
      <c r="HW478" s="43"/>
      <c r="HX478" s="43"/>
      <c r="HY478" s="43"/>
      <c r="HZ478" s="43"/>
      <c r="IA478" s="43"/>
      <c r="IB478" s="43"/>
      <c r="IC478" s="43"/>
      <c r="ID478" s="43"/>
      <c r="IE478" s="43"/>
      <c r="IF478" s="43"/>
      <c r="IG478" s="43"/>
      <c r="IH478" s="43"/>
      <c r="II478" s="43"/>
      <c r="IJ478" s="43"/>
      <c r="IK478" s="43"/>
      <c r="IL478" s="43"/>
      <c r="IM478" s="43"/>
      <c r="IN478" s="43"/>
      <c r="IO478" s="43"/>
      <c r="IP478" s="43"/>
      <c r="IQ478" s="43"/>
      <c r="IR478" s="43"/>
      <c r="IS478" s="43"/>
      <c r="IT478" s="43"/>
      <c r="IU478" s="43"/>
      <c r="IV478" s="43"/>
    </row>
    <row r="479" spans="1:256" s="201" customFormat="1" x14ac:dyDescent="0.2">
      <c r="A479" s="185"/>
      <c r="B479" s="187"/>
      <c r="C479" s="196"/>
      <c r="D479" s="43"/>
      <c r="E479" s="185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  <c r="CR479" s="43"/>
      <c r="CS479" s="43"/>
      <c r="CT479" s="43"/>
      <c r="CU479" s="43"/>
      <c r="CV479" s="43"/>
      <c r="CW479" s="43"/>
      <c r="CX479" s="43"/>
      <c r="CY479" s="43"/>
      <c r="CZ479" s="43"/>
      <c r="DA479" s="43"/>
      <c r="DB479" s="43"/>
      <c r="DC479" s="43"/>
      <c r="DD479" s="43"/>
      <c r="DE479" s="43"/>
      <c r="DF479" s="43"/>
      <c r="DG479" s="43"/>
      <c r="DH479" s="43"/>
      <c r="DI479" s="43"/>
      <c r="DJ479" s="43"/>
      <c r="DK479" s="43"/>
      <c r="DL479" s="43"/>
      <c r="DM479" s="43"/>
      <c r="DN479" s="43"/>
      <c r="DO479" s="43"/>
      <c r="DP479" s="43"/>
      <c r="DQ479" s="43"/>
      <c r="DR479" s="43"/>
      <c r="DS479" s="43"/>
      <c r="DT479" s="43"/>
      <c r="DU479" s="43"/>
      <c r="DV479" s="43"/>
      <c r="DW479" s="43"/>
      <c r="DX479" s="43"/>
      <c r="DY479" s="43"/>
      <c r="DZ479" s="43"/>
      <c r="EA479" s="43"/>
      <c r="EB479" s="43"/>
      <c r="EC479" s="43"/>
      <c r="ED479" s="43"/>
      <c r="EE479" s="43"/>
      <c r="EF479" s="43"/>
      <c r="EG479" s="43"/>
      <c r="EH479" s="43"/>
      <c r="EI479" s="43"/>
      <c r="EJ479" s="43"/>
      <c r="EK479" s="43"/>
      <c r="EL479" s="43"/>
      <c r="EM479" s="43"/>
      <c r="EN479" s="43"/>
      <c r="EO479" s="43"/>
      <c r="EP479" s="43"/>
      <c r="EQ479" s="43"/>
      <c r="ER479" s="43"/>
      <c r="ES479" s="43"/>
      <c r="ET479" s="43"/>
      <c r="EU479" s="43"/>
      <c r="EV479" s="43"/>
      <c r="EW479" s="43"/>
      <c r="EX479" s="43"/>
      <c r="EY479" s="43"/>
      <c r="EZ479" s="43"/>
      <c r="FA479" s="43"/>
      <c r="FB479" s="43"/>
      <c r="FC479" s="43"/>
      <c r="FD479" s="43"/>
      <c r="FE479" s="43"/>
      <c r="FF479" s="43"/>
      <c r="FG479" s="43"/>
      <c r="FH479" s="43"/>
      <c r="FI479" s="43"/>
      <c r="FJ479" s="43"/>
      <c r="FK479" s="43"/>
      <c r="FL479" s="43"/>
      <c r="FM479" s="43"/>
      <c r="FN479" s="43"/>
      <c r="FO479" s="43"/>
      <c r="FP479" s="43"/>
      <c r="FQ479" s="43"/>
      <c r="FR479" s="43"/>
      <c r="FS479" s="43"/>
      <c r="FT479" s="43"/>
      <c r="FU479" s="43"/>
      <c r="FV479" s="43"/>
      <c r="FW479" s="43"/>
      <c r="FX479" s="43"/>
      <c r="FY479" s="43"/>
      <c r="FZ479" s="43"/>
      <c r="GA479" s="43"/>
      <c r="GB479" s="43"/>
      <c r="GC479" s="43"/>
      <c r="GD479" s="43"/>
      <c r="GE479" s="43"/>
      <c r="GF479" s="43"/>
      <c r="GG479" s="43"/>
      <c r="GH479" s="43"/>
      <c r="GI479" s="43"/>
      <c r="GJ479" s="43"/>
      <c r="GK479" s="43"/>
      <c r="GL479" s="43"/>
      <c r="GM479" s="43"/>
      <c r="GN479" s="43"/>
      <c r="GO479" s="43"/>
      <c r="GP479" s="43"/>
      <c r="GQ479" s="43"/>
      <c r="GR479" s="43"/>
      <c r="GS479" s="43"/>
      <c r="GT479" s="43"/>
      <c r="GU479" s="43"/>
      <c r="GV479" s="43"/>
      <c r="GW479" s="43"/>
      <c r="GX479" s="43"/>
      <c r="GY479" s="43"/>
      <c r="GZ479" s="43"/>
      <c r="HA479" s="43"/>
      <c r="HB479" s="43"/>
      <c r="HC479" s="43"/>
      <c r="HD479" s="43"/>
      <c r="HE479" s="43"/>
      <c r="HF479" s="43"/>
      <c r="HG479" s="43"/>
      <c r="HH479" s="43"/>
      <c r="HI479" s="43"/>
      <c r="HJ479" s="43"/>
      <c r="HK479" s="43"/>
      <c r="HL479" s="43"/>
      <c r="HM479" s="43"/>
      <c r="HN479" s="43"/>
      <c r="HO479" s="43"/>
      <c r="HP479" s="43"/>
      <c r="HQ479" s="43"/>
      <c r="HR479" s="43"/>
      <c r="HS479" s="43"/>
      <c r="HT479" s="43"/>
      <c r="HU479" s="43"/>
      <c r="HV479" s="43"/>
      <c r="HW479" s="43"/>
      <c r="HX479" s="43"/>
      <c r="HY479" s="43"/>
      <c r="HZ479" s="43"/>
      <c r="IA479" s="43"/>
      <c r="IB479" s="43"/>
      <c r="IC479" s="43"/>
      <c r="ID479" s="43"/>
      <c r="IE479" s="43"/>
      <c r="IF479" s="43"/>
      <c r="IG479" s="43"/>
      <c r="IH479" s="43"/>
      <c r="II479" s="43"/>
      <c r="IJ479" s="43"/>
      <c r="IK479" s="43"/>
      <c r="IL479" s="43"/>
      <c r="IM479" s="43"/>
      <c r="IN479" s="43"/>
      <c r="IO479" s="43"/>
      <c r="IP479" s="43"/>
      <c r="IQ479" s="43"/>
      <c r="IR479" s="43"/>
      <c r="IS479" s="43"/>
      <c r="IT479" s="43"/>
      <c r="IU479" s="43"/>
      <c r="IV479" s="43"/>
    </row>
    <row r="480" spans="1:256" s="201" customFormat="1" x14ac:dyDescent="0.2">
      <c r="A480" s="185"/>
      <c r="B480" s="187"/>
      <c r="C480" s="196"/>
      <c r="D480" s="43"/>
      <c r="E480" s="185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  <c r="CR480" s="43"/>
      <c r="CS480" s="43"/>
      <c r="CT480" s="43"/>
      <c r="CU480" s="43"/>
      <c r="CV480" s="43"/>
      <c r="CW480" s="43"/>
      <c r="CX480" s="43"/>
      <c r="CY480" s="43"/>
      <c r="CZ480" s="43"/>
      <c r="DA480" s="43"/>
      <c r="DB480" s="43"/>
      <c r="DC480" s="43"/>
      <c r="DD480" s="43"/>
      <c r="DE480" s="43"/>
      <c r="DF480" s="43"/>
      <c r="DG480" s="43"/>
      <c r="DH480" s="43"/>
      <c r="DI480" s="43"/>
      <c r="DJ480" s="43"/>
      <c r="DK480" s="43"/>
      <c r="DL480" s="43"/>
      <c r="DM480" s="43"/>
      <c r="DN480" s="43"/>
      <c r="DO480" s="43"/>
      <c r="DP480" s="43"/>
      <c r="DQ480" s="43"/>
      <c r="DR480" s="43"/>
      <c r="DS480" s="43"/>
      <c r="DT480" s="43"/>
      <c r="DU480" s="43"/>
      <c r="DV480" s="43"/>
      <c r="DW480" s="43"/>
      <c r="DX480" s="43"/>
      <c r="DY480" s="43"/>
      <c r="DZ480" s="43"/>
      <c r="EA480" s="43"/>
      <c r="EB480" s="43"/>
      <c r="EC480" s="43"/>
      <c r="ED480" s="43"/>
      <c r="EE480" s="43"/>
      <c r="EF480" s="43"/>
      <c r="EG480" s="43"/>
      <c r="EH480" s="43"/>
      <c r="EI480" s="43"/>
      <c r="EJ480" s="43"/>
      <c r="EK480" s="43"/>
      <c r="EL480" s="43"/>
      <c r="EM480" s="43"/>
      <c r="EN480" s="43"/>
      <c r="EO480" s="43"/>
      <c r="EP480" s="43"/>
      <c r="EQ480" s="43"/>
      <c r="ER480" s="43"/>
      <c r="ES480" s="43"/>
      <c r="ET480" s="43"/>
      <c r="EU480" s="43"/>
      <c r="EV480" s="43"/>
      <c r="EW480" s="43"/>
      <c r="EX480" s="43"/>
      <c r="EY480" s="43"/>
      <c r="EZ480" s="43"/>
      <c r="FA480" s="43"/>
      <c r="FB480" s="43"/>
      <c r="FC480" s="43"/>
      <c r="FD480" s="43"/>
      <c r="FE480" s="43"/>
      <c r="FF480" s="43"/>
      <c r="FG480" s="43"/>
      <c r="FH480" s="43"/>
      <c r="FI480" s="43"/>
      <c r="FJ480" s="43"/>
      <c r="FK480" s="43"/>
      <c r="FL480" s="43"/>
      <c r="FM480" s="43"/>
      <c r="FN480" s="43"/>
      <c r="FO480" s="43"/>
      <c r="FP480" s="43"/>
      <c r="FQ480" s="43"/>
      <c r="FR480" s="43"/>
      <c r="FS480" s="43"/>
      <c r="FT480" s="43"/>
      <c r="FU480" s="43"/>
      <c r="FV480" s="43"/>
      <c r="FW480" s="43"/>
      <c r="FX480" s="43"/>
      <c r="FY480" s="43"/>
      <c r="FZ480" s="43"/>
      <c r="GA480" s="43"/>
      <c r="GB480" s="43"/>
      <c r="GC480" s="43"/>
      <c r="GD480" s="43"/>
      <c r="GE480" s="43"/>
      <c r="GF480" s="43"/>
      <c r="GG480" s="43"/>
      <c r="GH480" s="43"/>
      <c r="GI480" s="43"/>
      <c r="GJ480" s="43"/>
      <c r="GK480" s="43"/>
      <c r="GL480" s="43"/>
      <c r="GM480" s="43"/>
      <c r="GN480" s="43"/>
      <c r="GO480" s="43"/>
      <c r="GP480" s="43"/>
      <c r="GQ480" s="43"/>
      <c r="GR480" s="43"/>
      <c r="GS480" s="43"/>
      <c r="GT480" s="43"/>
      <c r="GU480" s="43"/>
      <c r="GV480" s="43"/>
      <c r="GW480" s="43"/>
      <c r="GX480" s="43"/>
      <c r="GY480" s="43"/>
      <c r="GZ480" s="43"/>
      <c r="HA480" s="43"/>
      <c r="HB480" s="43"/>
      <c r="HC480" s="43"/>
      <c r="HD480" s="43"/>
      <c r="HE480" s="43"/>
      <c r="HF480" s="43"/>
      <c r="HG480" s="43"/>
      <c r="HH480" s="43"/>
      <c r="HI480" s="43"/>
      <c r="HJ480" s="43"/>
      <c r="HK480" s="43"/>
      <c r="HL480" s="43"/>
      <c r="HM480" s="43"/>
      <c r="HN480" s="43"/>
      <c r="HO480" s="43"/>
      <c r="HP480" s="43"/>
      <c r="HQ480" s="43"/>
      <c r="HR480" s="43"/>
      <c r="HS480" s="43"/>
      <c r="HT480" s="43"/>
      <c r="HU480" s="43"/>
      <c r="HV480" s="43"/>
      <c r="HW480" s="43"/>
      <c r="HX480" s="43"/>
      <c r="HY480" s="43"/>
      <c r="HZ480" s="43"/>
      <c r="IA480" s="43"/>
      <c r="IB480" s="43"/>
      <c r="IC480" s="43"/>
      <c r="ID480" s="43"/>
      <c r="IE480" s="43"/>
      <c r="IF480" s="43"/>
      <c r="IG480" s="43"/>
      <c r="IH480" s="43"/>
      <c r="II480" s="43"/>
      <c r="IJ480" s="43"/>
      <c r="IK480" s="43"/>
      <c r="IL480" s="43"/>
      <c r="IM480" s="43"/>
      <c r="IN480" s="43"/>
      <c r="IO480" s="43"/>
      <c r="IP480" s="43"/>
      <c r="IQ480" s="43"/>
      <c r="IR480" s="43"/>
      <c r="IS480" s="43"/>
      <c r="IT480" s="43"/>
      <c r="IU480" s="43"/>
      <c r="IV480" s="43"/>
    </row>
    <row r="481" spans="1:256" s="201" customFormat="1" x14ac:dyDescent="0.2">
      <c r="A481" s="185"/>
      <c r="B481" s="187"/>
      <c r="C481" s="196"/>
      <c r="D481" s="43"/>
      <c r="E481" s="185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  <c r="CR481" s="43"/>
      <c r="CS481" s="43"/>
      <c r="CT481" s="43"/>
      <c r="CU481" s="43"/>
      <c r="CV481" s="43"/>
      <c r="CW481" s="43"/>
      <c r="CX481" s="43"/>
      <c r="CY481" s="43"/>
      <c r="CZ481" s="43"/>
      <c r="DA481" s="43"/>
      <c r="DB481" s="43"/>
      <c r="DC481" s="43"/>
      <c r="DD481" s="43"/>
      <c r="DE481" s="43"/>
      <c r="DF481" s="43"/>
      <c r="DG481" s="43"/>
      <c r="DH481" s="43"/>
      <c r="DI481" s="43"/>
      <c r="DJ481" s="43"/>
      <c r="DK481" s="43"/>
      <c r="DL481" s="43"/>
      <c r="DM481" s="43"/>
      <c r="DN481" s="43"/>
      <c r="DO481" s="43"/>
      <c r="DP481" s="43"/>
      <c r="DQ481" s="43"/>
      <c r="DR481" s="43"/>
      <c r="DS481" s="43"/>
      <c r="DT481" s="43"/>
      <c r="DU481" s="43"/>
      <c r="DV481" s="43"/>
      <c r="DW481" s="43"/>
      <c r="DX481" s="43"/>
      <c r="DY481" s="43"/>
      <c r="DZ481" s="43"/>
      <c r="EA481" s="43"/>
      <c r="EB481" s="43"/>
      <c r="EC481" s="43"/>
      <c r="ED481" s="43"/>
      <c r="EE481" s="43"/>
      <c r="EF481" s="43"/>
      <c r="EG481" s="43"/>
      <c r="EH481" s="43"/>
      <c r="EI481" s="43"/>
      <c r="EJ481" s="43"/>
      <c r="EK481" s="43"/>
      <c r="EL481" s="43"/>
      <c r="EM481" s="43"/>
      <c r="EN481" s="43"/>
      <c r="EO481" s="43"/>
      <c r="EP481" s="43"/>
      <c r="EQ481" s="43"/>
      <c r="ER481" s="43"/>
      <c r="ES481" s="43"/>
      <c r="ET481" s="43"/>
      <c r="EU481" s="43"/>
      <c r="EV481" s="43"/>
      <c r="EW481" s="43"/>
      <c r="EX481" s="43"/>
      <c r="EY481" s="43"/>
      <c r="EZ481" s="43"/>
      <c r="FA481" s="43"/>
      <c r="FB481" s="43"/>
      <c r="FC481" s="43"/>
      <c r="FD481" s="43"/>
      <c r="FE481" s="43"/>
      <c r="FF481" s="43"/>
      <c r="FG481" s="43"/>
      <c r="FH481" s="43"/>
      <c r="FI481" s="43"/>
      <c r="FJ481" s="43"/>
      <c r="FK481" s="43"/>
      <c r="FL481" s="43"/>
      <c r="FM481" s="43"/>
      <c r="FN481" s="43"/>
      <c r="FO481" s="43"/>
      <c r="FP481" s="43"/>
      <c r="FQ481" s="43"/>
      <c r="FR481" s="43"/>
      <c r="FS481" s="43"/>
      <c r="FT481" s="43"/>
      <c r="FU481" s="43"/>
      <c r="FV481" s="43"/>
      <c r="FW481" s="43"/>
      <c r="FX481" s="43"/>
      <c r="FY481" s="43"/>
      <c r="FZ481" s="43"/>
      <c r="GA481" s="43"/>
      <c r="GB481" s="43"/>
      <c r="GC481" s="43"/>
      <c r="GD481" s="43"/>
      <c r="GE481" s="43"/>
      <c r="GF481" s="43"/>
      <c r="GG481" s="43"/>
      <c r="GH481" s="43"/>
      <c r="GI481" s="43"/>
      <c r="GJ481" s="43"/>
      <c r="GK481" s="43"/>
      <c r="GL481" s="43"/>
      <c r="GM481" s="43"/>
      <c r="GN481" s="43"/>
      <c r="GO481" s="43"/>
      <c r="GP481" s="43"/>
      <c r="GQ481" s="43"/>
      <c r="GR481" s="43"/>
      <c r="GS481" s="43"/>
      <c r="GT481" s="43"/>
      <c r="GU481" s="43"/>
      <c r="GV481" s="43"/>
      <c r="GW481" s="43"/>
      <c r="GX481" s="43"/>
      <c r="GY481" s="43"/>
      <c r="GZ481" s="43"/>
      <c r="HA481" s="43"/>
      <c r="HB481" s="43"/>
      <c r="HC481" s="43"/>
      <c r="HD481" s="43"/>
      <c r="HE481" s="43"/>
      <c r="HF481" s="43"/>
      <c r="HG481" s="43"/>
      <c r="HH481" s="43"/>
      <c r="HI481" s="43"/>
      <c r="HJ481" s="43"/>
      <c r="HK481" s="43"/>
      <c r="HL481" s="43"/>
      <c r="HM481" s="43"/>
      <c r="HN481" s="43"/>
      <c r="HO481" s="43"/>
      <c r="HP481" s="43"/>
      <c r="HQ481" s="43"/>
      <c r="HR481" s="43"/>
      <c r="HS481" s="43"/>
      <c r="HT481" s="43"/>
      <c r="HU481" s="43"/>
      <c r="HV481" s="43"/>
      <c r="HW481" s="43"/>
      <c r="HX481" s="43"/>
      <c r="HY481" s="43"/>
      <c r="HZ481" s="43"/>
      <c r="IA481" s="43"/>
      <c r="IB481" s="43"/>
      <c r="IC481" s="43"/>
      <c r="ID481" s="43"/>
      <c r="IE481" s="43"/>
      <c r="IF481" s="43"/>
      <c r="IG481" s="43"/>
      <c r="IH481" s="43"/>
      <c r="II481" s="43"/>
      <c r="IJ481" s="43"/>
      <c r="IK481" s="43"/>
      <c r="IL481" s="43"/>
      <c r="IM481" s="43"/>
      <c r="IN481" s="43"/>
      <c r="IO481" s="43"/>
      <c r="IP481" s="43"/>
      <c r="IQ481" s="43"/>
      <c r="IR481" s="43"/>
      <c r="IS481" s="43"/>
      <c r="IT481" s="43"/>
      <c r="IU481" s="43"/>
      <c r="IV481" s="43"/>
    </row>
    <row r="482" spans="1:256" s="201" customFormat="1" x14ac:dyDescent="0.2">
      <c r="A482" s="185"/>
      <c r="B482" s="187"/>
      <c r="C482" s="196"/>
      <c r="D482" s="43"/>
      <c r="E482" s="185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  <c r="CR482" s="43"/>
      <c r="CS482" s="43"/>
      <c r="CT482" s="43"/>
      <c r="CU482" s="43"/>
      <c r="CV482" s="43"/>
      <c r="CW482" s="43"/>
      <c r="CX482" s="43"/>
      <c r="CY482" s="43"/>
      <c r="CZ482" s="43"/>
      <c r="DA482" s="43"/>
      <c r="DB482" s="43"/>
      <c r="DC482" s="43"/>
      <c r="DD482" s="43"/>
      <c r="DE482" s="43"/>
      <c r="DF482" s="43"/>
      <c r="DG482" s="43"/>
      <c r="DH482" s="43"/>
      <c r="DI482" s="43"/>
      <c r="DJ482" s="43"/>
      <c r="DK482" s="43"/>
      <c r="DL482" s="43"/>
      <c r="DM482" s="43"/>
      <c r="DN482" s="43"/>
      <c r="DO482" s="43"/>
      <c r="DP482" s="43"/>
      <c r="DQ482" s="43"/>
      <c r="DR482" s="43"/>
      <c r="DS482" s="43"/>
      <c r="DT482" s="43"/>
      <c r="DU482" s="43"/>
      <c r="DV482" s="43"/>
      <c r="DW482" s="43"/>
      <c r="DX482" s="43"/>
      <c r="DY482" s="43"/>
      <c r="DZ482" s="43"/>
      <c r="EA482" s="43"/>
      <c r="EB482" s="43"/>
      <c r="EC482" s="43"/>
      <c r="ED482" s="43"/>
      <c r="EE482" s="43"/>
      <c r="EF482" s="43"/>
      <c r="EG482" s="43"/>
      <c r="EH482" s="43"/>
      <c r="EI482" s="43"/>
      <c r="EJ482" s="43"/>
      <c r="EK482" s="43"/>
      <c r="EL482" s="43"/>
      <c r="EM482" s="43"/>
      <c r="EN482" s="43"/>
      <c r="EO482" s="43"/>
      <c r="EP482" s="43"/>
      <c r="EQ482" s="43"/>
      <c r="ER482" s="43"/>
      <c r="ES482" s="43"/>
      <c r="ET482" s="43"/>
      <c r="EU482" s="43"/>
      <c r="EV482" s="43"/>
      <c r="EW482" s="43"/>
      <c r="EX482" s="43"/>
      <c r="EY482" s="43"/>
      <c r="EZ482" s="43"/>
      <c r="FA482" s="43"/>
      <c r="FB482" s="43"/>
      <c r="FC482" s="43"/>
      <c r="FD482" s="43"/>
      <c r="FE482" s="43"/>
      <c r="FF482" s="43"/>
      <c r="FG482" s="43"/>
      <c r="FH482" s="43"/>
      <c r="FI482" s="43"/>
      <c r="FJ482" s="43"/>
      <c r="FK482" s="43"/>
      <c r="FL482" s="43"/>
      <c r="FM482" s="43"/>
      <c r="FN482" s="43"/>
      <c r="FO482" s="43"/>
      <c r="FP482" s="43"/>
      <c r="FQ482" s="43"/>
      <c r="FR482" s="43"/>
      <c r="FS482" s="43"/>
      <c r="FT482" s="43"/>
      <c r="FU482" s="43"/>
      <c r="FV482" s="43"/>
      <c r="FW482" s="43"/>
      <c r="FX482" s="43"/>
      <c r="FY482" s="43"/>
      <c r="FZ482" s="43"/>
      <c r="GA482" s="43"/>
      <c r="GB482" s="43"/>
      <c r="GC482" s="43"/>
      <c r="GD482" s="43"/>
      <c r="GE482" s="43"/>
      <c r="GF482" s="43"/>
      <c r="GG482" s="43"/>
      <c r="GH482" s="43"/>
      <c r="GI482" s="43"/>
      <c r="GJ482" s="43"/>
      <c r="GK482" s="43"/>
      <c r="GL482" s="43"/>
      <c r="GM482" s="43"/>
      <c r="GN482" s="43"/>
      <c r="GO482" s="43"/>
      <c r="GP482" s="43"/>
      <c r="GQ482" s="43"/>
      <c r="GR482" s="43"/>
      <c r="GS482" s="43"/>
      <c r="GT482" s="43"/>
      <c r="GU482" s="43"/>
      <c r="GV482" s="43"/>
      <c r="GW482" s="43"/>
      <c r="GX482" s="43"/>
      <c r="GY482" s="43"/>
      <c r="GZ482" s="43"/>
      <c r="HA482" s="43"/>
      <c r="HB482" s="43"/>
      <c r="HC482" s="43"/>
      <c r="HD482" s="43"/>
      <c r="HE482" s="43"/>
      <c r="HF482" s="43"/>
      <c r="HG482" s="43"/>
      <c r="HH482" s="43"/>
      <c r="HI482" s="43"/>
      <c r="HJ482" s="43"/>
      <c r="HK482" s="43"/>
      <c r="HL482" s="43"/>
      <c r="HM482" s="43"/>
      <c r="HN482" s="43"/>
      <c r="HO482" s="43"/>
      <c r="HP482" s="43"/>
      <c r="HQ482" s="43"/>
      <c r="HR482" s="43"/>
      <c r="HS482" s="43"/>
      <c r="HT482" s="43"/>
      <c r="HU482" s="43"/>
      <c r="HV482" s="43"/>
      <c r="HW482" s="43"/>
      <c r="HX482" s="43"/>
      <c r="HY482" s="43"/>
      <c r="HZ482" s="43"/>
      <c r="IA482" s="43"/>
      <c r="IB482" s="43"/>
      <c r="IC482" s="43"/>
      <c r="ID482" s="43"/>
      <c r="IE482" s="43"/>
      <c r="IF482" s="43"/>
      <c r="IG482" s="43"/>
      <c r="IH482" s="43"/>
      <c r="II482" s="43"/>
      <c r="IJ482" s="43"/>
      <c r="IK482" s="43"/>
      <c r="IL482" s="43"/>
      <c r="IM482" s="43"/>
      <c r="IN482" s="43"/>
      <c r="IO482" s="43"/>
      <c r="IP482" s="43"/>
      <c r="IQ482" s="43"/>
      <c r="IR482" s="43"/>
      <c r="IS482" s="43"/>
      <c r="IT482" s="43"/>
      <c r="IU482" s="43"/>
      <c r="IV482" s="43"/>
    </row>
    <row r="483" spans="1:256" s="201" customFormat="1" x14ac:dyDescent="0.2">
      <c r="A483" s="185"/>
      <c r="B483" s="187"/>
      <c r="C483" s="196"/>
      <c r="D483" s="43"/>
      <c r="E483" s="185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  <c r="CR483" s="43"/>
      <c r="CS483" s="43"/>
      <c r="CT483" s="43"/>
      <c r="CU483" s="43"/>
      <c r="CV483" s="43"/>
      <c r="CW483" s="43"/>
      <c r="CX483" s="43"/>
      <c r="CY483" s="43"/>
      <c r="CZ483" s="43"/>
      <c r="DA483" s="43"/>
      <c r="DB483" s="43"/>
      <c r="DC483" s="43"/>
      <c r="DD483" s="43"/>
      <c r="DE483" s="43"/>
      <c r="DF483" s="43"/>
      <c r="DG483" s="43"/>
      <c r="DH483" s="43"/>
      <c r="DI483" s="43"/>
      <c r="DJ483" s="43"/>
      <c r="DK483" s="43"/>
      <c r="DL483" s="43"/>
      <c r="DM483" s="43"/>
      <c r="DN483" s="43"/>
      <c r="DO483" s="43"/>
      <c r="DP483" s="43"/>
      <c r="DQ483" s="43"/>
      <c r="DR483" s="43"/>
      <c r="DS483" s="43"/>
      <c r="DT483" s="43"/>
      <c r="DU483" s="43"/>
      <c r="DV483" s="43"/>
      <c r="DW483" s="43"/>
      <c r="DX483" s="43"/>
      <c r="DY483" s="43"/>
      <c r="DZ483" s="43"/>
      <c r="EA483" s="43"/>
      <c r="EB483" s="43"/>
      <c r="EC483" s="43"/>
      <c r="ED483" s="43"/>
      <c r="EE483" s="43"/>
      <c r="EF483" s="43"/>
      <c r="EG483" s="43"/>
      <c r="EH483" s="43"/>
      <c r="EI483" s="43"/>
      <c r="EJ483" s="43"/>
      <c r="EK483" s="43"/>
      <c r="EL483" s="43"/>
      <c r="EM483" s="43"/>
      <c r="EN483" s="43"/>
      <c r="EO483" s="43"/>
      <c r="EP483" s="43"/>
      <c r="EQ483" s="43"/>
      <c r="ER483" s="43"/>
      <c r="ES483" s="43"/>
      <c r="ET483" s="43"/>
      <c r="EU483" s="43"/>
      <c r="EV483" s="43"/>
      <c r="EW483" s="43"/>
      <c r="EX483" s="43"/>
      <c r="EY483" s="43"/>
      <c r="EZ483" s="43"/>
      <c r="FA483" s="43"/>
      <c r="FB483" s="43"/>
      <c r="FC483" s="43"/>
      <c r="FD483" s="43"/>
      <c r="FE483" s="43"/>
      <c r="FF483" s="43"/>
      <c r="FG483" s="43"/>
      <c r="FH483" s="43"/>
      <c r="FI483" s="43"/>
      <c r="FJ483" s="43"/>
      <c r="FK483" s="43"/>
      <c r="FL483" s="43"/>
      <c r="FM483" s="43"/>
      <c r="FN483" s="43"/>
      <c r="FO483" s="43"/>
      <c r="FP483" s="43"/>
      <c r="FQ483" s="43"/>
      <c r="FR483" s="43"/>
      <c r="FS483" s="43"/>
      <c r="FT483" s="43"/>
      <c r="FU483" s="43"/>
      <c r="FV483" s="43"/>
      <c r="FW483" s="43"/>
      <c r="FX483" s="43"/>
      <c r="FY483" s="43"/>
      <c r="FZ483" s="43"/>
      <c r="GA483" s="43"/>
      <c r="GB483" s="43"/>
      <c r="GC483" s="43"/>
      <c r="GD483" s="43"/>
      <c r="GE483" s="43"/>
      <c r="GF483" s="43"/>
      <c r="GG483" s="43"/>
      <c r="GH483" s="43"/>
      <c r="GI483" s="43"/>
      <c r="GJ483" s="43"/>
      <c r="GK483" s="43"/>
      <c r="GL483" s="43"/>
      <c r="GM483" s="43"/>
      <c r="GN483" s="43"/>
      <c r="GO483" s="43"/>
      <c r="GP483" s="43"/>
      <c r="GQ483" s="43"/>
      <c r="GR483" s="43"/>
      <c r="GS483" s="43"/>
      <c r="GT483" s="43"/>
      <c r="GU483" s="43"/>
      <c r="GV483" s="43"/>
      <c r="GW483" s="43"/>
      <c r="GX483" s="43"/>
      <c r="GY483" s="43"/>
      <c r="GZ483" s="43"/>
      <c r="HA483" s="43"/>
      <c r="HB483" s="43"/>
      <c r="HC483" s="43"/>
      <c r="HD483" s="43"/>
      <c r="HE483" s="43"/>
      <c r="HF483" s="43"/>
      <c r="HG483" s="43"/>
      <c r="HH483" s="43"/>
      <c r="HI483" s="43"/>
      <c r="HJ483" s="43"/>
      <c r="HK483" s="43"/>
      <c r="HL483" s="43"/>
      <c r="HM483" s="43"/>
      <c r="HN483" s="43"/>
      <c r="HO483" s="43"/>
      <c r="HP483" s="43"/>
      <c r="HQ483" s="43"/>
      <c r="HR483" s="43"/>
      <c r="HS483" s="43"/>
      <c r="HT483" s="43"/>
      <c r="HU483" s="43"/>
      <c r="HV483" s="43"/>
      <c r="HW483" s="43"/>
      <c r="HX483" s="43"/>
      <c r="HY483" s="43"/>
      <c r="HZ483" s="43"/>
      <c r="IA483" s="43"/>
      <c r="IB483" s="43"/>
      <c r="IC483" s="43"/>
      <c r="ID483" s="43"/>
      <c r="IE483" s="43"/>
      <c r="IF483" s="43"/>
      <c r="IG483" s="43"/>
      <c r="IH483" s="43"/>
      <c r="II483" s="43"/>
      <c r="IJ483" s="43"/>
      <c r="IK483" s="43"/>
      <c r="IL483" s="43"/>
      <c r="IM483" s="43"/>
      <c r="IN483" s="43"/>
      <c r="IO483" s="43"/>
      <c r="IP483" s="43"/>
      <c r="IQ483" s="43"/>
      <c r="IR483" s="43"/>
      <c r="IS483" s="43"/>
      <c r="IT483" s="43"/>
      <c r="IU483" s="43"/>
      <c r="IV483" s="43"/>
    </row>
    <row r="484" spans="1:256" s="201" customFormat="1" x14ac:dyDescent="0.2">
      <c r="A484" s="185"/>
      <c r="B484" s="187"/>
      <c r="C484" s="196"/>
      <c r="D484" s="43"/>
      <c r="E484" s="185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  <c r="CR484" s="43"/>
      <c r="CS484" s="43"/>
      <c r="CT484" s="43"/>
      <c r="CU484" s="43"/>
      <c r="CV484" s="43"/>
      <c r="CW484" s="43"/>
      <c r="CX484" s="43"/>
      <c r="CY484" s="43"/>
      <c r="CZ484" s="43"/>
      <c r="DA484" s="43"/>
      <c r="DB484" s="43"/>
      <c r="DC484" s="43"/>
      <c r="DD484" s="43"/>
      <c r="DE484" s="43"/>
      <c r="DF484" s="43"/>
      <c r="DG484" s="43"/>
      <c r="DH484" s="43"/>
      <c r="DI484" s="43"/>
      <c r="DJ484" s="43"/>
      <c r="DK484" s="43"/>
      <c r="DL484" s="43"/>
      <c r="DM484" s="43"/>
      <c r="DN484" s="43"/>
      <c r="DO484" s="43"/>
      <c r="DP484" s="43"/>
      <c r="DQ484" s="43"/>
      <c r="DR484" s="43"/>
      <c r="DS484" s="43"/>
      <c r="DT484" s="43"/>
      <c r="DU484" s="43"/>
      <c r="DV484" s="43"/>
      <c r="DW484" s="43"/>
      <c r="DX484" s="43"/>
      <c r="DY484" s="43"/>
      <c r="DZ484" s="43"/>
      <c r="EA484" s="43"/>
      <c r="EB484" s="43"/>
      <c r="EC484" s="43"/>
      <c r="ED484" s="43"/>
      <c r="EE484" s="43"/>
      <c r="EF484" s="43"/>
      <c r="EG484" s="43"/>
      <c r="EH484" s="43"/>
      <c r="EI484" s="43"/>
      <c r="EJ484" s="43"/>
      <c r="EK484" s="43"/>
      <c r="EL484" s="43"/>
      <c r="EM484" s="43"/>
      <c r="EN484" s="43"/>
      <c r="EO484" s="43"/>
      <c r="EP484" s="43"/>
      <c r="EQ484" s="43"/>
      <c r="ER484" s="43"/>
      <c r="ES484" s="43"/>
      <c r="ET484" s="43"/>
      <c r="EU484" s="43"/>
      <c r="EV484" s="43"/>
      <c r="EW484" s="43"/>
      <c r="EX484" s="43"/>
      <c r="EY484" s="43"/>
      <c r="EZ484" s="43"/>
      <c r="FA484" s="43"/>
      <c r="FB484" s="43"/>
      <c r="FC484" s="43"/>
      <c r="FD484" s="43"/>
      <c r="FE484" s="43"/>
      <c r="FF484" s="43"/>
      <c r="FG484" s="43"/>
      <c r="FH484" s="43"/>
      <c r="FI484" s="43"/>
      <c r="FJ484" s="43"/>
      <c r="FK484" s="43"/>
      <c r="FL484" s="43"/>
      <c r="FM484" s="43"/>
      <c r="FN484" s="43"/>
      <c r="FO484" s="43"/>
      <c r="FP484" s="43"/>
      <c r="FQ484" s="43"/>
      <c r="FR484" s="43"/>
      <c r="FS484" s="43"/>
      <c r="FT484" s="43"/>
      <c r="FU484" s="43"/>
      <c r="FV484" s="43"/>
      <c r="FW484" s="43"/>
      <c r="FX484" s="43"/>
      <c r="FY484" s="43"/>
      <c r="FZ484" s="43"/>
      <c r="GA484" s="43"/>
      <c r="GB484" s="43"/>
      <c r="GC484" s="43"/>
      <c r="GD484" s="43"/>
      <c r="GE484" s="43"/>
      <c r="GF484" s="43"/>
      <c r="GG484" s="43"/>
      <c r="GH484" s="43"/>
      <c r="GI484" s="43"/>
      <c r="GJ484" s="43"/>
      <c r="GK484" s="43"/>
      <c r="GL484" s="43"/>
      <c r="GM484" s="43"/>
      <c r="GN484" s="43"/>
      <c r="GO484" s="43"/>
      <c r="GP484" s="43"/>
      <c r="GQ484" s="43"/>
      <c r="GR484" s="43"/>
      <c r="GS484" s="43"/>
      <c r="GT484" s="43"/>
      <c r="GU484" s="43"/>
      <c r="GV484" s="43"/>
      <c r="GW484" s="43"/>
      <c r="GX484" s="43"/>
      <c r="GY484" s="43"/>
      <c r="GZ484" s="43"/>
      <c r="HA484" s="43"/>
      <c r="HB484" s="43"/>
      <c r="HC484" s="43"/>
      <c r="HD484" s="43"/>
      <c r="HE484" s="43"/>
      <c r="HF484" s="43"/>
      <c r="HG484" s="43"/>
      <c r="HH484" s="43"/>
      <c r="HI484" s="43"/>
      <c r="HJ484" s="43"/>
      <c r="HK484" s="43"/>
      <c r="HL484" s="43"/>
      <c r="HM484" s="43"/>
      <c r="HN484" s="43"/>
      <c r="HO484" s="43"/>
      <c r="HP484" s="43"/>
      <c r="HQ484" s="43"/>
      <c r="HR484" s="43"/>
      <c r="HS484" s="43"/>
      <c r="HT484" s="43"/>
      <c r="HU484" s="43"/>
      <c r="HV484" s="43"/>
      <c r="HW484" s="43"/>
      <c r="HX484" s="43"/>
      <c r="HY484" s="43"/>
      <c r="HZ484" s="43"/>
      <c r="IA484" s="43"/>
      <c r="IB484" s="43"/>
      <c r="IC484" s="43"/>
      <c r="ID484" s="43"/>
      <c r="IE484" s="43"/>
      <c r="IF484" s="43"/>
      <c r="IG484" s="43"/>
      <c r="IH484" s="43"/>
      <c r="II484" s="43"/>
      <c r="IJ484" s="43"/>
      <c r="IK484" s="43"/>
      <c r="IL484" s="43"/>
      <c r="IM484" s="43"/>
      <c r="IN484" s="43"/>
      <c r="IO484" s="43"/>
      <c r="IP484" s="43"/>
      <c r="IQ484" s="43"/>
      <c r="IR484" s="43"/>
      <c r="IS484" s="43"/>
      <c r="IT484" s="43"/>
      <c r="IU484" s="43"/>
      <c r="IV484" s="43"/>
    </row>
    <row r="485" spans="1:256" s="201" customFormat="1" x14ac:dyDescent="0.2">
      <c r="A485" s="185"/>
      <c r="B485" s="187"/>
      <c r="C485" s="196"/>
      <c r="D485" s="43"/>
      <c r="E485" s="185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  <c r="CR485" s="43"/>
      <c r="CS485" s="43"/>
      <c r="CT485" s="43"/>
      <c r="CU485" s="43"/>
      <c r="CV485" s="43"/>
      <c r="CW485" s="43"/>
      <c r="CX485" s="43"/>
      <c r="CY485" s="43"/>
      <c r="CZ485" s="43"/>
      <c r="DA485" s="43"/>
      <c r="DB485" s="43"/>
      <c r="DC485" s="43"/>
      <c r="DD485" s="43"/>
      <c r="DE485" s="43"/>
      <c r="DF485" s="43"/>
      <c r="DG485" s="43"/>
      <c r="DH485" s="43"/>
      <c r="DI485" s="43"/>
      <c r="DJ485" s="43"/>
      <c r="DK485" s="43"/>
      <c r="DL485" s="43"/>
      <c r="DM485" s="43"/>
      <c r="DN485" s="43"/>
      <c r="DO485" s="43"/>
      <c r="DP485" s="43"/>
      <c r="DQ485" s="43"/>
      <c r="DR485" s="43"/>
      <c r="DS485" s="43"/>
      <c r="DT485" s="43"/>
      <c r="DU485" s="43"/>
      <c r="DV485" s="43"/>
      <c r="DW485" s="43"/>
      <c r="DX485" s="43"/>
      <c r="DY485" s="43"/>
      <c r="DZ485" s="43"/>
      <c r="EA485" s="43"/>
      <c r="EB485" s="43"/>
      <c r="EC485" s="43"/>
      <c r="ED485" s="43"/>
      <c r="EE485" s="43"/>
      <c r="EF485" s="43"/>
      <c r="EG485" s="43"/>
      <c r="EH485" s="43"/>
      <c r="EI485" s="43"/>
      <c r="EJ485" s="43"/>
      <c r="EK485" s="43"/>
      <c r="EL485" s="43"/>
      <c r="EM485" s="43"/>
      <c r="EN485" s="43"/>
      <c r="EO485" s="43"/>
      <c r="EP485" s="43"/>
      <c r="EQ485" s="43"/>
      <c r="ER485" s="43"/>
      <c r="ES485" s="43"/>
      <c r="ET485" s="43"/>
      <c r="EU485" s="43"/>
      <c r="EV485" s="43"/>
      <c r="EW485" s="43"/>
      <c r="EX485" s="43"/>
      <c r="EY485" s="43"/>
      <c r="EZ485" s="43"/>
      <c r="FA485" s="43"/>
      <c r="FB485" s="43"/>
      <c r="FC485" s="43"/>
      <c r="FD485" s="43"/>
      <c r="FE485" s="43"/>
      <c r="FF485" s="43"/>
      <c r="FG485" s="43"/>
      <c r="FH485" s="43"/>
      <c r="FI485" s="43"/>
      <c r="FJ485" s="43"/>
      <c r="FK485" s="43"/>
      <c r="FL485" s="43"/>
      <c r="FM485" s="43"/>
      <c r="FN485" s="43"/>
      <c r="FO485" s="43"/>
      <c r="FP485" s="43"/>
      <c r="FQ485" s="43"/>
      <c r="FR485" s="43"/>
      <c r="FS485" s="43"/>
      <c r="FT485" s="43"/>
      <c r="FU485" s="43"/>
      <c r="FV485" s="43"/>
      <c r="FW485" s="43"/>
      <c r="FX485" s="43"/>
      <c r="FY485" s="43"/>
      <c r="FZ485" s="43"/>
      <c r="GA485" s="43"/>
      <c r="GB485" s="43"/>
      <c r="GC485" s="43"/>
      <c r="GD485" s="43"/>
      <c r="GE485" s="43"/>
      <c r="GF485" s="43"/>
      <c r="GG485" s="43"/>
      <c r="GH485" s="43"/>
      <c r="GI485" s="43"/>
      <c r="GJ485" s="43"/>
      <c r="GK485" s="43"/>
      <c r="GL485" s="43"/>
      <c r="GM485" s="43"/>
      <c r="GN485" s="43"/>
      <c r="GO485" s="43"/>
      <c r="GP485" s="43"/>
      <c r="GQ485" s="43"/>
      <c r="GR485" s="43"/>
      <c r="GS485" s="43"/>
      <c r="GT485" s="43"/>
      <c r="GU485" s="43"/>
      <c r="GV485" s="43"/>
      <c r="GW485" s="43"/>
      <c r="GX485" s="43"/>
      <c r="GY485" s="43"/>
      <c r="GZ485" s="43"/>
      <c r="HA485" s="43"/>
      <c r="HB485" s="43"/>
      <c r="HC485" s="43"/>
      <c r="HD485" s="43"/>
      <c r="HE485" s="43"/>
      <c r="HF485" s="43"/>
      <c r="HG485" s="43"/>
      <c r="HH485" s="43"/>
      <c r="HI485" s="43"/>
      <c r="HJ485" s="43"/>
      <c r="HK485" s="43"/>
      <c r="HL485" s="43"/>
      <c r="HM485" s="43"/>
      <c r="HN485" s="43"/>
      <c r="HO485" s="43"/>
      <c r="HP485" s="43"/>
      <c r="HQ485" s="43"/>
      <c r="HR485" s="43"/>
      <c r="HS485" s="43"/>
      <c r="HT485" s="43"/>
      <c r="HU485" s="43"/>
      <c r="HV485" s="43"/>
      <c r="HW485" s="43"/>
      <c r="HX485" s="43"/>
      <c r="HY485" s="43"/>
      <c r="HZ485" s="43"/>
      <c r="IA485" s="43"/>
      <c r="IB485" s="43"/>
      <c r="IC485" s="43"/>
      <c r="ID485" s="43"/>
      <c r="IE485" s="43"/>
      <c r="IF485" s="43"/>
      <c r="IG485" s="43"/>
      <c r="IH485" s="43"/>
      <c r="II485" s="43"/>
      <c r="IJ485" s="43"/>
      <c r="IK485" s="43"/>
      <c r="IL485" s="43"/>
      <c r="IM485" s="43"/>
      <c r="IN485" s="43"/>
      <c r="IO485" s="43"/>
      <c r="IP485" s="43"/>
      <c r="IQ485" s="43"/>
      <c r="IR485" s="43"/>
      <c r="IS485" s="43"/>
      <c r="IT485" s="43"/>
      <c r="IU485" s="43"/>
      <c r="IV485" s="43"/>
    </row>
    <row r="486" spans="1:256" s="201" customFormat="1" x14ac:dyDescent="0.2">
      <c r="A486" s="185"/>
      <c r="B486" s="187"/>
      <c r="C486" s="196"/>
      <c r="D486" s="43"/>
      <c r="E486" s="185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  <c r="CR486" s="43"/>
      <c r="CS486" s="43"/>
      <c r="CT486" s="43"/>
      <c r="CU486" s="43"/>
      <c r="CV486" s="43"/>
      <c r="CW486" s="43"/>
      <c r="CX486" s="43"/>
      <c r="CY486" s="43"/>
      <c r="CZ486" s="43"/>
      <c r="DA486" s="43"/>
      <c r="DB486" s="43"/>
      <c r="DC486" s="43"/>
      <c r="DD486" s="43"/>
      <c r="DE486" s="43"/>
      <c r="DF486" s="43"/>
      <c r="DG486" s="43"/>
      <c r="DH486" s="43"/>
      <c r="DI486" s="43"/>
      <c r="DJ486" s="43"/>
      <c r="DK486" s="43"/>
      <c r="DL486" s="43"/>
      <c r="DM486" s="43"/>
      <c r="DN486" s="43"/>
      <c r="DO486" s="43"/>
      <c r="DP486" s="43"/>
      <c r="DQ486" s="43"/>
      <c r="DR486" s="43"/>
      <c r="DS486" s="43"/>
      <c r="DT486" s="43"/>
      <c r="DU486" s="43"/>
      <c r="DV486" s="43"/>
      <c r="DW486" s="43"/>
      <c r="DX486" s="43"/>
      <c r="DY486" s="43"/>
      <c r="DZ486" s="43"/>
      <c r="EA486" s="43"/>
      <c r="EB486" s="43"/>
      <c r="EC486" s="43"/>
      <c r="ED486" s="43"/>
      <c r="EE486" s="43"/>
      <c r="EF486" s="43"/>
      <c r="EG486" s="43"/>
      <c r="EH486" s="43"/>
      <c r="EI486" s="43"/>
      <c r="EJ486" s="43"/>
      <c r="EK486" s="43"/>
      <c r="EL486" s="43"/>
      <c r="EM486" s="43"/>
      <c r="EN486" s="43"/>
      <c r="EO486" s="43"/>
      <c r="EP486" s="43"/>
      <c r="EQ486" s="43"/>
      <c r="ER486" s="43"/>
      <c r="ES486" s="43"/>
      <c r="ET486" s="43"/>
      <c r="EU486" s="43"/>
      <c r="EV486" s="43"/>
      <c r="EW486" s="43"/>
      <c r="EX486" s="43"/>
      <c r="EY486" s="43"/>
      <c r="EZ486" s="43"/>
      <c r="FA486" s="43"/>
      <c r="FB486" s="43"/>
      <c r="FC486" s="43"/>
      <c r="FD486" s="43"/>
      <c r="FE486" s="43"/>
      <c r="FF486" s="43"/>
      <c r="FG486" s="43"/>
      <c r="FH486" s="43"/>
      <c r="FI486" s="43"/>
      <c r="FJ486" s="43"/>
      <c r="FK486" s="43"/>
      <c r="FL486" s="43"/>
      <c r="FM486" s="43"/>
      <c r="FN486" s="43"/>
      <c r="FO486" s="43"/>
      <c r="FP486" s="43"/>
      <c r="FQ486" s="43"/>
      <c r="FR486" s="43"/>
      <c r="FS486" s="43"/>
      <c r="FT486" s="43"/>
      <c r="FU486" s="43"/>
      <c r="FV486" s="43"/>
      <c r="FW486" s="43"/>
      <c r="FX486" s="43"/>
      <c r="FY486" s="43"/>
      <c r="FZ486" s="43"/>
      <c r="GA486" s="43"/>
      <c r="GB486" s="43"/>
      <c r="GC486" s="43"/>
      <c r="GD486" s="43"/>
      <c r="GE486" s="43"/>
      <c r="GF486" s="43"/>
      <c r="GG486" s="43"/>
      <c r="GH486" s="43"/>
      <c r="GI486" s="43"/>
      <c r="GJ486" s="43"/>
      <c r="GK486" s="43"/>
      <c r="GL486" s="43"/>
      <c r="GM486" s="43"/>
      <c r="GN486" s="43"/>
      <c r="GO486" s="43"/>
      <c r="GP486" s="43"/>
      <c r="GQ486" s="43"/>
      <c r="GR486" s="43"/>
      <c r="GS486" s="43"/>
      <c r="GT486" s="43"/>
      <c r="GU486" s="43"/>
      <c r="GV486" s="43"/>
      <c r="GW486" s="43"/>
      <c r="GX486" s="43"/>
      <c r="GY486" s="43"/>
      <c r="GZ486" s="43"/>
      <c r="HA486" s="43"/>
      <c r="HB486" s="43"/>
      <c r="HC486" s="43"/>
      <c r="HD486" s="43"/>
      <c r="HE486" s="43"/>
      <c r="HF486" s="43"/>
      <c r="HG486" s="43"/>
      <c r="HH486" s="43"/>
      <c r="HI486" s="43"/>
      <c r="HJ486" s="43"/>
      <c r="HK486" s="43"/>
      <c r="HL486" s="43"/>
      <c r="HM486" s="43"/>
      <c r="HN486" s="43"/>
      <c r="HO486" s="43"/>
      <c r="HP486" s="43"/>
      <c r="HQ486" s="43"/>
      <c r="HR486" s="43"/>
      <c r="HS486" s="43"/>
      <c r="HT486" s="43"/>
      <c r="HU486" s="43"/>
      <c r="HV486" s="43"/>
      <c r="HW486" s="43"/>
      <c r="HX486" s="43"/>
      <c r="HY486" s="43"/>
      <c r="HZ486" s="43"/>
      <c r="IA486" s="43"/>
      <c r="IB486" s="43"/>
      <c r="IC486" s="43"/>
      <c r="ID486" s="43"/>
      <c r="IE486" s="43"/>
      <c r="IF486" s="43"/>
      <c r="IG486" s="43"/>
      <c r="IH486" s="43"/>
      <c r="II486" s="43"/>
      <c r="IJ486" s="43"/>
      <c r="IK486" s="43"/>
      <c r="IL486" s="43"/>
      <c r="IM486" s="43"/>
      <c r="IN486" s="43"/>
      <c r="IO486" s="43"/>
      <c r="IP486" s="43"/>
      <c r="IQ486" s="43"/>
      <c r="IR486" s="43"/>
      <c r="IS486" s="43"/>
      <c r="IT486" s="43"/>
      <c r="IU486" s="43"/>
      <c r="IV486" s="43"/>
    </row>
    <row r="487" spans="1:256" s="201" customFormat="1" x14ac:dyDescent="0.2">
      <c r="A487" s="185"/>
      <c r="B487" s="187"/>
      <c r="C487" s="196"/>
      <c r="D487" s="43"/>
      <c r="E487" s="185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  <c r="CR487" s="43"/>
      <c r="CS487" s="43"/>
      <c r="CT487" s="43"/>
      <c r="CU487" s="43"/>
      <c r="CV487" s="43"/>
      <c r="CW487" s="43"/>
      <c r="CX487" s="43"/>
      <c r="CY487" s="43"/>
      <c r="CZ487" s="43"/>
      <c r="DA487" s="43"/>
      <c r="DB487" s="43"/>
      <c r="DC487" s="43"/>
      <c r="DD487" s="43"/>
      <c r="DE487" s="43"/>
      <c r="DF487" s="43"/>
      <c r="DG487" s="43"/>
      <c r="DH487" s="43"/>
      <c r="DI487" s="43"/>
      <c r="DJ487" s="43"/>
      <c r="DK487" s="43"/>
      <c r="DL487" s="43"/>
      <c r="DM487" s="43"/>
      <c r="DN487" s="43"/>
      <c r="DO487" s="43"/>
      <c r="DP487" s="43"/>
      <c r="DQ487" s="43"/>
      <c r="DR487" s="43"/>
      <c r="DS487" s="43"/>
      <c r="DT487" s="43"/>
      <c r="DU487" s="43"/>
      <c r="DV487" s="43"/>
      <c r="DW487" s="43"/>
      <c r="DX487" s="43"/>
      <c r="DY487" s="43"/>
      <c r="DZ487" s="43"/>
      <c r="EA487" s="43"/>
      <c r="EB487" s="43"/>
      <c r="EC487" s="43"/>
      <c r="ED487" s="43"/>
      <c r="EE487" s="43"/>
      <c r="EF487" s="43"/>
      <c r="EG487" s="43"/>
      <c r="EH487" s="43"/>
      <c r="EI487" s="43"/>
      <c r="EJ487" s="43"/>
      <c r="EK487" s="43"/>
      <c r="EL487" s="43"/>
      <c r="EM487" s="43"/>
      <c r="EN487" s="43"/>
      <c r="EO487" s="43"/>
      <c r="EP487" s="43"/>
      <c r="EQ487" s="43"/>
      <c r="ER487" s="43"/>
      <c r="ES487" s="43"/>
      <c r="ET487" s="43"/>
      <c r="EU487" s="43"/>
      <c r="EV487" s="43"/>
      <c r="EW487" s="43"/>
      <c r="EX487" s="43"/>
      <c r="EY487" s="43"/>
      <c r="EZ487" s="43"/>
      <c r="FA487" s="43"/>
      <c r="FB487" s="43"/>
      <c r="FC487" s="43"/>
      <c r="FD487" s="43"/>
      <c r="FE487" s="43"/>
      <c r="FF487" s="43"/>
      <c r="FG487" s="43"/>
      <c r="FH487" s="43"/>
      <c r="FI487" s="43"/>
      <c r="FJ487" s="43"/>
      <c r="FK487" s="43"/>
      <c r="FL487" s="43"/>
      <c r="FM487" s="43"/>
      <c r="FN487" s="43"/>
      <c r="FO487" s="43"/>
      <c r="FP487" s="43"/>
      <c r="FQ487" s="43"/>
      <c r="FR487" s="43"/>
      <c r="FS487" s="43"/>
      <c r="FT487" s="43"/>
      <c r="FU487" s="43"/>
      <c r="FV487" s="43"/>
      <c r="FW487" s="43"/>
      <c r="FX487" s="43"/>
      <c r="FY487" s="43"/>
      <c r="FZ487" s="43"/>
      <c r="GA487" s="43"/>
      <c r="GB487" s="43"/>
      <c r="GC487" s="43"/>
      <c r="GD487" s="43"/>
      <c r="GE487" s="43"/>
      <c r="GF487" s="43"/>
      <c r="GG487" s="43"/>
      <c r="GH487" s="43"/>
      <c r="GI487" s="43"/>
      <c r="GJ487" s="43"/>
      <c r="GK487" s="43"/>
      <c r="GL487" s="43"/>
      <c r="GM487" s="43"/>
      <c r="GN487" s="43"/>
      <c r="GO487" s="43"/>
      <c r="GP487" s="43"/>
      <c r="GQ487" s="43"/>
      <c r="GR487" s="43"/>
      <c r="GS487" s="43"/>
      <c r="GT487" s="43"/>
      <c r="GU487" s="43"/>
      <c r="GV487" s="43"/>
      <c r="GW487" s="43"/>
      <c r="GX487" s="43"/>
      <c r="GY487" s="43"/>
      <c r="GZ487" s="43"/>
      <c r="HA487" s="43"/>
      <c r="HB487" s="43"/>
      <c r="HC487" s="43"/>
      <c r="HD487" s="43"/>
      <c r="HE487" s="43"/>
      <c r="HF487" s="43"/>
      <c r="HG487" s="43"/>
      <c r="HH487" s="43"/>
      <c r="HI487" s="43"/>
      <c r="HJ487" s="43"/>
      <c r="HK487" s="43"/>
      <c r="HL487" s="43"/>
      <c r="HM487" s="43"/>
      <c r="HN487" s="43"/>
      <c r="HO487" s="43"/>
      <c r="HP487" s="43"/>
      <c r="HQ487" s="43"/>
      <c r="HR487" s="43"/>
      <c r="HS487" s="43"/>
      <c r="HT487" s="43"/>
      <c r="HU487" s="43"/>
      <c r="HV487" s="43"/>
      <c r="HW487" s="43"/>
      <c r="HX487" s="43"/>
      <c r="HY487" s="43"/>
      <c r="HZ487" s="43"/>
      <c r="IA487" s="43"/>
      <c r="IB487" s="43"/>
      <c r="IC487" s="43"/>
      <c r="ID487" s="43"/>
      <c r="IE487" s="43"/>
      <c r="IF487" s="43"/>
      <c r="IG487" s="43"/>
      <c r="IH487" s="43"/>
      <c r="II487" s="43"/>
      <c r="IJ487" s="43"/>
      <c r="IK487" s="43"/>
      <c r="IL487" s="43"/>
      <c r="IM487" s="43"/>
      <c r="IN487" s="43"/>
      <c r="IO487" s="43"/>
      <c r="IP487" s="43"/>
      <c r="IQ487" s="43"/>
      <c r="IR487" s="43"/>
      <c r="IS487" s="43"/>
      <c r="IT487" s="43"/>
      <c r="IU487" s="43"/>
      <c r="IV487" s="43"/>
    </row>
    <row r="488" spans="1:256" s="201" customFormat="1" x14ac:dyDescent="0.2">
      <c r="A488" s="185"/>
      <c r="B488" s="187"/>
      <c r="C488" s="196"/>
      <c r="D488" s="43"/>
      <c r="E488" s="185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  <c r="CR488" s="43"/>
      <c r="CS488" s="43"/>
      <c r="CT488" s="43"/>
      <c r="CU488" s="43"/>
      <c r="CV488" s="43"/>
      <c r="CW488" s="43"/>
      <c r="CX488" s="43"/>
      <c r="CY488" s="43"/>
      <c r="CZ488" s="43"/>
      <c r="DA488" s="43"/>
      <c r="DB488" s="43"/>
      <c r="DC488" s="43"/>
      <c r="DD488" s="43"/>
      <c r="DE488" s="43"/>
      <c r="DF488" s="43"/>
      <c r="DG488" s="43"/>
      <c r="DH488" s="43"/>
      <c r="DI488" s="43"/>
      <c r="DJ488" s="43"/>
      <c r="DK488" s="43"/>
      <c r="DL488" s="43"/>
      <c r="DM488" s="43"/>
      <c r="DN488" s="43"/>
      <c r="DO488" s="43"/>
      <c r="DP488" s="43"/>
      <c r="DQ488" s="43"/>
      <c r="DR488" s="43"/>
      <c r="DS488" s="43"/>
      <c r="DT488" s="43"/>
      <c r="DU488" s="43"/>
      <c r="DV488" s="43"/>
      <c r="DW488" s="43"/>
      <c r="DX488" s="43"/>
      <c r="DY488" s="43"/>
      <c r="DZ488" s="43"/>
      <c r="EA488" s="43"/>
      <c r="EB488" s="43"/>
      <c r="EC488" s="43"/>
      <c r="ED488" s="43"/>
      <c r="EE488" s="43"/>
      <c r="EF488" s="43"/>
      <c r="EG488" s="43"/>
      <c r="EH488" s="43"/>
      <c r="EI488" s="43"/>
      <c r="EJ488" s="43"/>
      <c r="EK488" s="43"/>
      <c r="EL488" s="43"/>
      <c r="EM488" s="43"/>
      <c r="EN488" s="43"/>
      <c r="EO488" s="43"/>
      <c r="EP488" s="43"/>
      <c r="EQ488" s="43"/>
      <c r="ER488" s="43"/>
      <c r="ES488" s="43"/>
      <c r="ET488" s="43"/>
      <c r="EU488" s="43"/>
      <c r="EV488" s="43"/>
      <c r="EW488" s="43"/>
      <c r="EX488" s="43"/>
      <c r="EY488" s="43"/>
      <c r="EZ488" s="43"/>
      <c r="FA488" s="43"/>
      <c r="FB488" s="43"/>
      <c r="FC488" s="43"/>
      <c r="FD488" s="43"/>
      <c r="FE488" s="43"/>
      <c r="FF488" s="43"/>
      <c r="FG488" s="43"/>
      <c r="FH488" s="43"/>
      <c r="FI488" s="43"/>
      <c r="FJ488" s="43"/>
      <c r="FK488" s="43"/>
      <c r="FL488" s="43"/>
      <c r="FM488" s="43"/>
      <c r="FN488" s="43"/>
      <c r="FO488" s="43"/>
      <c r="FP488" s="43"/>
      <c r="FQ488" s="43"/>
      <c r="FR488" s="43"/>
      <c r="FS488" s="43"/>
      <c r="FT488" s="43"/>
      <c r="FU488" s="43"/>
      <c r="FV488" s="43"/>
      <c r="FW488" s="43"/>
      <c r="FX488" s="43"/>
      <c r="FY488" s="43"/>
      <c r="FZ488" s="43"/>
      <c r="GA488" s="43"/>
      <c r="GB488" s="43"/>
      <c r="GC488" s="43"/>
      <c r="GD488" s="43"/>
      <c r="GE488" s="43"/>
      <c r="GF488" s="43"/>
      <c r="GG488" s="43"/>
      <c r="GH488" s="43"/>
      <c r="GI488" s="43"/>
      <c r="GJ488" s="43"/>
      <c r="GK488" s="43"/>
      <c r="GL488" s="43"/>
      <c r="GM488" s="43"/>
      <c r="GN488" s="43"/>
      <c r="GO488" s="43"/>
      <c r="GP488" s="43"/>
      <c r="GQ488" s="43"/>
      <c r="GR488" s="43"/>
      <c r="GS488" s="43"/>
      <c r="GT488" s="43"/>
      <c r="GU488" s="43"/>
      <c r="GV488" s="43"/>
      <c r="GW488" s="43"/>
      <c r="GX488" s="43"/>
      <c r="GY488" s="43"/>
      <c r="GZ488" s="43"/>
      <c r="HA488" s="43"/>
      <c r="HB488" s="43"/>
      <c r="HC488" s="43"/>
      <c r="HD488" s="43"/>
      <c r="HE488" s="43"/>
      <c r="HF488" s="43"/>
      <c r="HG488" s="43"/>
      <c r="HH488" s="43"/>
      <c r="HI488" s="43"/>
      <c r="HJ488" s="43"/>
      <c r="HK488" s="43"/>
      <c r="HL488" s="43"/>
      <c r="HM488" s="43"/>
      <c r="HN488" s="43"/>
      <c r="HO488" s="43"/>
      <c r="HP488" s="43"/>
      <c r="HQ488" s="43"/>
      <c r="HR488" s="43"/>
      <c r="HS488" s="43"/>
      <c r="HT488" s="43"/>
      <c r="HU488" s="43"/>
      <c r="HV488" s="43"/>
      <c r="HW488" s="43"/>
      <c r="HX488" s="43"/>
      <c r="HY488" s="43"/>
      <c r="HZ488" s="43"/>
      <c r="IA488" s="43"/>
      <c r="IB488" s="43"/>
      <c r="IC488" s="43"/>
      <c r="ID488" s="43"/>
      <c r="IE488" s="43"/>
      <c r="IF488" s="43"/>
      <c r="IG488" s="43"/>
      <c r="IH488" s="43"/>
      <c r="II488" s="43"/>
      <c r="IJ488" s="43"/>
      <c r="IK488" s="43"/>
      <c r="IL488" s="43"/>
      <c r="IM488" s="43"/>
      <c r="IN488" s="43"/>
      <c r="IO488" s="43"/>
      <c r="IP488" s="43"/>
      <c r="IQ488" s="43"/>
      <c r="IR488" s="43"/>
      <c r="IS488" s="43"/>
      <c r="IT488" s="43"/>
      <c r="IU488" s="43"/>
      <c r="IV488" s="43"/>
    </row>
    <row r="489" spans="1:256" s="201" customFormat="1" x14ac:dyDescent="0.2">
      <c r="A489" s="185"/>
      <c r="B489" s="187"/>
      <c r="C489" s="196"/>
      <c r="D489" s="43"/>
      <c r="E489" s="185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  <c r="CR489" s="43"/>
      <c r="CS489" s="43"/>
      <c r="CT489" s="43"/>
      <c r="CU489" s="43"/>
      <c r="CV489" s="43"/>
      <c r="CW489" s="43"/>
      <c r="CX489" s="43"/>
      <c r="CY489" s="43"/>
      <c r="CZ489" s="43"/>
      <c r="DA489" s="43"/>
      <c r="DB489" s="43"/>
      <c r="DC489" s="43"/>
      <c r="DD489" s="43"/>
      <c r="DE489" s="43"/>
      <c r="DF489" s="43"/>
      <c r="DG489" s="43"/>
      <c r="DH489" s="43"/>
      <c r="DI489" s="43"/>
      <c r="DJ489" s="43"/>
      <c r="DK489" s="43"/>
      <c r="DL489" s="43"/>
      <c r="DM489" s="43"/>
      <c r="DN489" s="43"/>
      <c r="DO489" s="43"/>
      <c r="DP489" s="43"/>
      <c r="DQ489" s="43"/>
      <c r="DR489" s="43"/>
      <c r="DS489" s="43"/>
      <c r="DT489" s="43"/>
      <c r="DU489" s="43"/>
      <c r="DV489" s="43"/>
      <c r="DW489" s="43"/>
      <c r="DX489" s="43"/>
      <c r="DY489" s="43"/>
      <c r="DZ489" s="43"/>
      <c r="EA489" s="43"/>
      <c r="EB489" s="43"/>
      <c r="EC489" s="43"/>
      <c r="ED489" s="43"/>
      <c r="EE489" s="43"/>
      <c r="EF489" s="43"/>
      <c r="EG489" s="43"/>
      <c r="EH489" s="43"/>
      <c r="EI489" s="43"/>
      <c r="EJ489" s="43"/>
      <c r="EK489" s="43"/>
      <c r="EL489" s="43"/>
      <c r="EM489" s="43"/>
      <c r="EN489" s="43"/>
      <c r="EO489" s="43"/>
      <c r="EP489" s="43"/>
      <c r="EQ489" s="43"/>
      <c r="ER489" s="43"/>
      <c r="ES489" s="43"/>
      <c r="ET489" s="43"/>
      <c r="EU489" s="43"/>
      <c r="EV489" s="43"/>
      <c r="EW489" s="43"/>
      <c r="EX489" s="43"/>
      <c r="EY489" s="43"/>
      <c r="EZ489" s="43"/>
      <c r="FA489" s="43"/>
      <c r="FB489" s="43"/>
      <c r="FC489" s="43"/>
      <c r="FD489" s="43"/>
      <c r="FE489" s="43"/>
      <c r="FF489" s="43"/>
      <c r="FG489" s="43"/>
      <c r="FH489" s="43"/>
      <c r="FI489" s="43"/>
      <c r="FJ489" s="43"/>
      <c r="FK489" s="43"/>
      <c r="FL489" s="43"/>
      <c r="FM489" s="43"/>
      <c r="FN489" s="43"/>
      <c r="FO489" s="43"/>
      <c r="FP489" s="43"/>
      <c r="FQ489" s="43"/>
      <c r="FR489" s="43"/>
      <c r="FS489" s="43"/>
      <c r="FT489" s="43"/>
      <c r="FU489" s="43"/>
      <c r="FV489" s="43"/>
      <c r="FW489" s="43"/>
      <c r="FX489" s="43"/>
      <c r="FY489" s="43"/>
      <c r="FZ489" s="43"/>
      <c r="GA489" s="43"/>
      <c r="GB489" s="43"/>
      <c r="GC489" s="43"/>
      <c r="GD489" s="43"/>
      <c r="GE489" s="43"/>
      <c r="GF489" s="43"/>
      <c r="GG489" s="43"/>
      <c r="GH489" s="43"/>
      <c r="GI489" s="43"/>
      <c r="GJ489" s="43"/>
      <c r="GK489" s="43"/>
      <c r="GL489" s="43"/>
      <c r="GM489" s="43"/>
      <c r="GN489" s="43"/>
      <c r="GO489" s="43"/>
      <c r="GP489" s="43"/>
      <c r="GQ489" s="43"/>
      <c r="GR489" s="43"/>
      <c r="GS489" s="43"/>
      <c r="GT489" s="43"/>
      <c r="GU489" s="43"/>
      <c r="GV489" s="43"/>
      <c r="GW489" s="43"/>
      <c r="GX489" s="43"/>
      <c r="GY489" s="43"/>
      <c r="GZ489" s="43"/>
      <c r="HA489" s="43"/>
      <c r="HB489" s="43"/>
      <c r="HC489" s="43"/>
      <c r="HD489" s="43"/>
      <c r="HE489" s="43"/>
      <c r="HF489" s="43"/>
      <c r="HG489" s="43"/>
      <c r="HH489" s="43"/>
      <c r="HI489" s="43"/>
      <c r="HJ489" s="43"/>
      <c r="HK489" s="43"/>
      <c r="HL489" s="43"/>
      <c r="HM489" s="43"/>
      <c r="HN489" s="43"/>
      <c r="HO489" s="43"/>
      <c r="HP489" s="43"/>
      <c r="HQ489" s="43"/>
      <c r="HR489" s="43"/>
      <c r="HS489" s="43"/>
      <c r="HT489" s="43"/>
      <c r="HU489" s="43"/>
      <c r="HV489" s="43"/>
      <c r="HW489" s="43"/>
      <c r="HX489" s="43"/>
      <c r="HY489" s="43"/>
      <c r="HZ489" s="43"/>
      <c r="IA489" s="43"/>
      <c r="IB489" s="43"/>
      <c r="IC489" s="43"/>
      <c r="ID489" s="43"/>
      <c r="IE489" s="43"/>
      <c r="IF489" s="43"/>
      <c r="IG489" s="43"/>
      <c r="IH489" s="43"/>
      <c r="II489" s="43"/>
      <c r="IJ489" s="43"/>
      <c r="IK489" s="43"/>
      <c r="IL489" s="43"/>
      <c r="IM489" s="43"/>
      <c r="IN489" s="43"/>
      <c r="IO489" s="43"/>
      <c r="IP489" s="43"/>
      <c r="IQ489" s="43"/>
      <c r="IR489" s="43"/>
      <c r="IS489" s="43"/>
      <c r="IT489" s="43"/>
      <c r="IU489" s="43"/>
      <c r="IV489" s="43"/>
    </row>
    <row r="490" spans="1:256" s="201" customFormat="1" x14ac:dyDescent="0.2">
      <c r="A490" s="185"/>
      <c r="B490" s="187"/>
      <c r="C490" s="196"/>
      <c r="D490" s="43"/>
      <c r="E490" s="185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  <c r="CR490" s="43"/>
      <c r="CS490" s="43"/>
      <c r="CT490" s="43"/>
      <c r="CU490" s="43"/>
      <c r="CV490" s="43"/>
      <c r="CW490" s="43"/>
      <c r="CX490" s="43"/>
      <c r="CY490" s="43"/>
      <c r="CZ490" s="43"/>
      <c r="DA490" s="43"/>
      <c r="DB490" s="43"/>
      <c r="DC490" s="43"/>
      <c r="DD490" s="43"/>
      <c r="DE490" s="43"/>
      <c r="DF490" s="43"/>
      <c r="DG490" s="43"/>
      <c r="DH490" s="43"/>
      <c r="DI490" s="43"/>
      <c r="DJ490" s="43"/>
      <c r="DK490" s="43"/>
      <c r="DL490" s="43"/>
      <c r="DM490" s="43"/>
      <c r="DN490" s="43"/>
      <c r="DO490" s="43"/>
      <c r="DP490" s="43"/>
      <c r="DQ490" s="43"/>
      <c r="DR490" s="43"/>
      <c r="DS490" s="43"/>
      <c r="DT490" s="43"/>
      <c r="DU490" s="43"/>
      <c r="DV490" s="43"/>
      <c r="DW490" s="43"/>
      <c r="DX490" s="43"/>
      <c r="DY490" s="43"/>
      <c r="DZ490" s="43"/>
      <c r="EA490" s="43"/>
      <c r="EB490" s="43"/>
      <c r="EC490" s="43"/>
      <c r="ED490" s="43"/>
      <c r="EE490" s="43"/>
      <c r="EF490" s="43"/>
      <c r="EG490" s="43"/>
      <c r="EH490" s="43"/>
      <c r="EI490" s="43"/>
      <c r="EJ490" s="43"/>
      <c r="EK490" s="43"/>
      <c r="EL490" s="43"/>
      <c r="EM490" s="43"/>
      <c r="EN490" s="43"/>
      <c r="EO490" s="43"/>
      <c r="EP490" s="43"/>
      <c r="EQ490" s="43"/>
      <c r="ER490" s="43"/>
      <c r="ES490" s="43"/>
      <c r="ET490" s="43"/>
      <c r="EU490" s="43"/>
      <c r="EV490" s="43"/>
      <c r="EW490" s="43"/>
      <c r="EX490" s="43"/>
      <c r="EY490" s="43"/>
      <c r="EZ490" s="43"/>
      <c r="FA490" s="43"/>
      <c r="FB490" s="43"/>
      <c r="FC490" s="43"/>
      <c r="FD490" s="43"/>
      <c r="FE490" s="43"/>
      <c r="FF490" s="43"/>
      <c r="FG490" s="43"/>
      <c r="FH490" s="43"/>
      <c r="FI490" s="43"/>
      <c r="FJ490" s="43"/>
      <c r="FK490" s="43"/>
      <c r="FL490" s="43"/>
      <c r="FM490" s="43"/>
      <c r="FN490" s="43"/>
      <c r="FO490" s="43"/>
      <c r="FP490" s="43"/>
      <c r="FQ490" s="43"/>
      <c r="FR490" s="43"/>
      <c r="FS490" s="43"/>
      <c r="FT490" s="43"/>
      <c r="FU490" s="43"/>
      <c r="FV490" s="43"/>
      <c r="FW490" s="43"/>
      <c r="FX490" s="43"/>
      <c r="FY490" s="43"/>
      <c r="FZ490" s="43"/>
      <c r="GA490" s="43"/>
      <c r="GB490" s="43"/>
      <c r="GC490" s="43"/>
      <c r="GD490" s="43"/>
      <c r="GE490" s="43"/>
      <c r="GF490" s="43"/>
      <c r="GG490" s="43"/>
      <c r="GH490" s="43"/>
      <c r="GI490" s="43"/>
      <c r="GJ490" s="43"/>
      <c r="GK490" s="43"/>
      <c r="GL490" s="43"/>
      <c r="GM490" s="43"/>
      <c r="GN490" s="43"/>
      <c r="GO490" s="43"/>
      <c r="GP490" s="43"/>
      <c r="GQ490" s="43"/>
      <c r="GR490" s="43"/>
      <c r="GS490" s="43"/>
      <c r="GT490" s="43"/>
      <c r="GU490" s="43"/>
      <c r="GV490" s="43"/>
      <c r="GW490" s="43"/>
      <c r="GX490" s="43"/>
      <c r="GY490" s="43"/>
      <c r="GZ490" s="43"/>
      <c r="HA490" s="43"/>
      <c r="HB490" s="43"/>
      <c r="HC490" s="43"/>
      <c r="HD490" s="43"/>
      <c r="HE490" s="43"/>
      <c r="HF490" s="43"/>
      <c r="HG490" s="43"/>
      <c r="HH490" s="43"/>
      <c r="HI490" s="43"/>
      <c r="HJ490" s="43"/>
      <c r="HK490" s="43"/>
      <c r="HL490" s="43"/>
      <c r="HM490" s="43"/>
      <c r="HN490" s="43"/>
      <c r="HO490" s="43"/>
      <c r="HP490" s="43"/>
      <c r="HQ490" s="43"/>
      <c r="HR490" s="43"/>
      <c r="HS490" s="43"/>
      <c r="HT490" s="43"/>
      <c r="HU490" s="43"/>
      <c r="HV490" s="43"/>
      <c r="HW490" s="43"/>
      <c r="HX490" s="43"/>
      <c r="HY490" s="43"/>
      <c r="HZ490" s="43"/>
      <c r="IA490" s="43"/>
      <c r="IB490" s="43"/>
      <c r="IC490" s="43"/>
      <c r="ID490" s="43"/>
      <c r="IE490" s="43"/>
      <c r="IF490" s="43"/>
      <c r="IG490" s="43"/>
      <c r="IH490" s="43"/>
      <c r="II490" s="43"/>
      <c r="IJ490" s="43"/>
      <c r="IK490" s="43"/>
      <c r="IL490" s="43"/>
      <c r="IM490" s="43"/>
      <c r="IN490" s="43"/>
      <c r="IO490" s="43"/>
      <c r="IP490" s="43"/>
      <c r="IQ490" s="43"/>
      <c r="IR490" s="43"/>
      <c r="IS490" s="43"/>
      <c r="IT490" s="43"/>
      <c r="IU490" s="43"/>
      <c r="IV490" s="43"/>
    </row>
    <row r="491" spans="1:256" s="201" customFormat="1" x14ac:dyDescent="0.2">
      <c r="A491" s="185"/>
      <c r="B491" s="187"/>
      <c r="C491" s="196"/>
      <c r="D491" s="43"/>
      <c r="E491" s="185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  <c r="CR491" s="43"/>
      <c r="CS491" s="43"/>
      <c r="CT491" s="43"/>
      <c r="CU491" s="43"/>
      <c r="CV491" s="43"/>
      <c r="CW491" s="43"/>
      <c r="CX491" s="43"/>
      <c r="CY491" s="43"/>
      <c r="CZ491" s="43"/>
      <c r="DA491" s="43"/>
      <c r="DB491" s="43"/>
      <c r="DC491" s="43"/>
      <c r="DD491" s="43"/>
      <c r="DE491" s="43"/>
      <c r="DF491" s="43"/>
      <c r="DG491" s="43"/>
      <c r="DH491" s="43"/>
      <c r="DI491" s="43"/>
      <c r="DJ491" s="43"/>
      <c r="DK491" s="43"/>
      <c r="DL491" s="43"/>
      <c r="DM491" s="43"/>
      <c r="DN491" s="43"/>
      <c r="DO491" s="43"/>
      <c r="DP491" s="43"/>
      <c r="DQ491" s="43"/>
      <c r="DR491" s="43"/>
      <c r="DS491" s="43"/>
      <c r="DT491" s="43"/>
      <c r="DU491" s="43"/>
      <c r="DV491" s="43"/>
      <c r="DW491" s="43"/>
      <c r="DX491" s="43"/>
      <c r="DY491" s="43"/>
      <c r="DZ491" s="43"/>
      <c r="EA491" s="43"/>
      <c r="EB491" s="43"/>
      <c r="EC491" s="43"/>
      <c r="ED491" s="43"/>
      <c r="EE491" s="43"/>
      <c r="EF491" s="43"/>
      <c r="EG491" s="43"/>
      <c r="EH491" s="43"/>
      <c r="EI491" s="43"/>
      <c r="EJ491" s="43"/>
      <c r="EK491" s="43"/>
      <c r="EL491" s="43"/>
      <c r="EM491" s="43"/>
      <c r="EN491" s="43"/>
      <c r="EO491" s="43"/>
      <c r="EP491" s="43"/>
      <c r="EQ491" s="43"/>
      <c r="ER491" s="43"/>
      <c r="ES491" s="43"/>
      <c r="ET491" s="43"/>
      <c r="EU491" s="43"/>
      <c r="EV491" s="43"/>
      <c r="EW491" s="43"/>
      <c r="EX491" s="43"/>
      <c r="EY491" s="43"/>
      <c r="EZ491" s="43"/>
      <c r="FA491" s="43"/>
      <c r="FB491" s="43"/>
      <c r="FC491" s="43"/>
      <c r="FD491" s="43"/>
      <c r="FE491" s="43"/>
      <c r="FF491" s="43"/>
      <c r="FG491" s="43"/>
      <c r="FH491" s="43"/>
      <c r="FI491" s="43"/>
      <c r="FJ491" s="43"/>
      <c r="FK491" s="43"/>
      <c r="FL491" s="43"/>
      <c r="FM491" s="43"/>
      <c r="FN491" s="43"/>
      <c r="FO491" s="43"/>
      <c r="FP491" s="43"/>
      <c r="FQ491" s="43"/>
      <c r="FR491" s="43"/>
      <c r="FS491" s="43"/>
      <c r="FT491" s="43"/>
      <c r="FU491" s="43"/>
      <c r="FV491" s="43"/>
      <c r="FW491" s="43"/>
      <c r="FX491" s="43"/>
      <c r="FY491" s="43"/>
      <c r="FZ491" s="43"/>
      <c r="GA491" s="43"/>
      <c r="GB491" s="43"/>
      <c r="GC491" s="43"/>
      <c r="GD491" s="43"/>
      <c r="GE491" s="43"/>
      <c r="GF491" s="43"/>
      <c r="GG491" s="43"/>
      <c r="GH491" s="43"/>
      <c r="GI491" s="43"/>
      <c r="GJ491" s="43"/>
      <c r="GK491" s="43"/>
      <c r="GL491" s="43"/>
      <c r="GM491" s="43"/>
      <c r="GN491" s="43"/>
      <c r="GO491" s="43"/>
      <c r="GP491" s="43"/>
      <c r="GQ491" s="43"/>
      <c r="GR491" s="43"/>
      <c r="GS491" s="43"/>
      <c r="GT491" s="43"/>
      <c r="GU491" s="43"/>
      <c r="GV491" s="43"/>
      <c r="GW491" s="43"/>
      <c r="GX491" s="43"/>
      <c r="GY491" s="43"/>
      <c r="GZ491" s="43"/>
      <c r="HA491" s="43"/>
      <c r="HB491" s="43"/>
      <c r="HC491" s="43"/>
      <c r="HD491" s="43"/>
      <c r="HE491" s="43"/>
      <c r="HF491" s="43"/>
      <c r="HG491" s="43"/>
      <c r="HH491" s="43"/>
      <c r="HI491" s="43"/>
      <c r="HJ491" s="43"/>
      <c r="HK491" s="43"/>
      <c r="HL491" s="43"/>
      <c r="HM491" s="43"/>
      <c r="HN491" s="43"/>
      <c r="HO491" s="43"/>
      <c r="HP491" s="43"/>
      <c r="HQ491" s="43"/>
      <c r="HR491" s="43"/>
      <c r="HS491" s="43"/>
      <c r="HT491" s="43"/>
      <c r="HU491" s="43"/>
      <c r="HV491" s="43"/>
      <c r="HW491" s="43"/>
      <c r="HX491" s="43"/>
      <c r="HY491" s="43"/>
      <c r="HZ491" s="43"/>
      <c r="IA491" s="43"/>
      <c r="IB491" s="43"/>
      <c r="IC491" s="43"/>
      <c r="ID491" s="43"/>
      <c r="IE491" s="43"/>
      <c r="IF491" s="43"/>
      <c r="IG491" s="43"/>
      <c r="IH491" s="43"/>
      <c r="II491" s="43"/>
      <c r="IJ491" s="43"/>
      <c r="IK491" s="43"/>
      <c r="IL491" s="43"/>
      <c r="IM491" s="43"/>
      <c r="IN491" s="43"/>
      <c r="IO491" s="43"/>
      <c r="IP491" s="43"/>
      <c r="IQ491" s="43"/>
      <c r="IR491" s="43"/>
      <c r="IS491" s="43"/>
      <c r="IT491" s="43"/>
      <c r="IU491" s="43"/>
      <c r="IV491" s="43"/>
    </row>
    <row r="492" spans="1:256" s="201" customFormat="1" x14ac:dyDescent="0.2">
      <c r="A492" s="185"/>
      <c r="B492" s="187"/>
      <c r="C492" s="196"/>
      <c r="D492" s="43"/>
      <c r="E492" s="185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  <c r="CR492" s="43"/>
      <c r="CS492" s="43"/>
      <c r="CT492" s="43"/>
      <c r="CU492" s="43"/>
      <c r="CV492" s="43"/>
      <c r="CW492" s="43"/>
      <c r="CX492" s="43"/>
      <c r="CY492" s="43"/>
      <c r="CZ492" s="43"/>
      <c r="DA492" s="43"/>
      <c r="DB492" s="43"/>
      <c r="DC492" s="43"/>
      <c r="DD492" s="43"/>
      <c r="DE492" s="43"/>
      <c r="DF492" s="43"/>
      <c r="DG492" s="43"/>
      <c r="DH492" s="43"/>
      <c r="DI492" s="43"/>
      <c r="DJ492" s="43"/>
      <c r="DK492" s="43"/>
      <c r="DL492" s="43"/>
      <c r="DM492" s="43"/>
      <c r="DN492" s="43"/>
      <c r="DO492" s="43"/>
      <c r="DP492" s="43"/>
      <c r="DQ492" s="43"/>
      <c r="DR492" s="43"/>
      <c r="DS492" s="43"/>
      <c r="DT492" s="43"/>
      <c r="DU492" s="43"/>
      <c r="DV492" s="43"/>
      <c r="DW492" s="43"/>
      <c r="DX492" s="43"/>
      <c r="DY492" s="43"/>
      <c r="DZ492" s="43"/>
      <c r="EA492" s="43"/>
      <c r="EB492" s="43"/>
      <c r="EC492" s="43"/>
      <c r="ED492" s="43"/>
      <c r="EE492" s="43"/>
      <c r="EF492" s="43"/>
      <c r="EG492" s="43"/>
      <c r="EH492" s="43"/>
      <c r="EI492" s="43"/>
      <c r="EJ492" s="43"/>
      <c r="EK492" s="43"/>
      <c r="EL492" s="43"/>
      <c r="EM492" s="43"/>
      <c r="EN492" s="43"/>
      <c r="EO492" s="43"/>
      <c r="EP492" s="43"/>
      <c r="EQ492" s="43"/>
      <c r="ER492" s="43"/>
      <c r="ES492" s="43"/>
      <c r="ET492" s="43"/>
      <c r="EU492" s="43"/>
      <c r="EV492" s="43"/>
      <c r="EW492" s="43"/>
      <c r="EX492" s="43"/>
      <c r="EY492" s="43"/>
      <c r="EZ492" s="43"/>
      <c r="FA492" s="43"/>
      <c r="FB492" s="43"/>
      <c r="FC492" s="43"/>
      <c r="FD492" s="43"/>
      <c r="FE492" s="43"/>
      <c r="FF492" s="43"/>
      <c r="FG492" s="43"/>
      <c r="FH492" s="43"/>
      <c r="FI492" s="43"/>
      <c r="FJ492" s="43"/>
      <c r="FK492" s="43"/>
      <c r="FL492" s="43"/>
      <c r="FM492" s="43"/>
      <c r="FN492" s="43"/>
      <c r="FO492" s="43"/>
      <c r="FP492" s="43"/>
      <c r="FQ492" s="43"/>
      <c r="FR492" s="43"/>
      <c r="FS492" s="43"/>
      <c r="FT492" s="43"/>
      <c r="FU492" s="43"/>
      <c r="FV492" s="43"/>
      <c r="FW492" s="43"/>
      <c r="FX492" s="43"/>
      <c r="FY492" s="43"/>
      <c r="FZ492" s="43"/>
      <c r="GA492" s="43"/>
      <c r="GB492" s="43"/>
      <c r="GC492" s="43"/>
      <c r="GD492" s="43"/>
      <c r="GE492" s="43"/>
      <c r="GF492" s="43"/>
      <c r="GG492" s="43"/>
      <c r="GH492" s="43"/>
      <c r="GI492" s="43"/>
      <c r="GJ492" s="43"/>
      <c r="GK492" s="43"/>
      <c r="GL492" s="43"/>
      <c r="GM492" s="43"/>
      <c r="GN492" s="43"/>
      <c r="GO492" s="43"/>
      <c r="GP492" s="43"/>
      <c r="GQ492" s="43"/>
      <c r="GR492" s="43"/>
      <c r="GS492" s="43"/>
      <c r="GT492" s="43"/>
      <c r="GU492" s="43"/>
      <c r="GV492" s="43"/>
      <c r="GW492" s="43"/>
      <c r="GX492" s="43"/>
      <c r="GY492" s="43"/>
      <c r="GZ492" s="43"/>
      <c r="HA492" s="43"/>
      <c r="HB492" s="43"/>
      <c r="HC492" s="43"/>
      <c r="HD492" s="43"/>
      <c r="HE492" s="43"/>
      <c r="HF492" s="43"/>
      <c r="HG492" s="43"/>
      <c r="HH492" s="43"/>
      <c r="HI492" s="43"/>
      <c r="HJ492" s="43"/>
      <c r="HK492" s="43"/>
      <c r="HL492" s="43"/>
      <c r="HM492" s="43"/>
      <c r="HN492" s="43"/>
      <c r="HO492" s="43"/>
      <c r="HP492" s="43"/>
      <c r="HQ492" s="43"/>
      <c r="HR492" s="43"/>
      <c r="HS492" s="43"/>
      <c r="HT492" s="43"/>
      <c r="HU492" s="43"/>
      <c r="HV492" s="43"/>
      <c r="HW492" s="43"/>
      <c r="HX492" s="43"/>
      <c r="HY492" s="43"/>
      <c r="HZ492" s="43"/>
      <c r="IA492" s="43"/>
      <c r="IB492" s="43"/>
      <c r="IC492" s="43"/>
      <c r="ID492" s="43"/>
      <c r="IE492" s="43"/>
      <c r="IF492" s="43"/>
      <c r="IG492" s="43"/>
      <c r="IH492" s="43"/>
      <c r="II492" s="43"/>
      <c r="IJ492" s="43"/>
      <c r="IK492" s="43"/>
      <c r="IL492" s="43"/>
      <c r="IM492" s="43"/>
      <c r="IN492" s="43"/>
      <c r="IO492" s="43"/>
      <c r="IP492" s="43"/>
      <c r="IQ492" s="43"/>
      <c r="IR492" s="43"/>
      <c r="IS492" s="43"/>
      <c r="IT492" s="43"/>
      <c r="IU492" s="43"/>
      <c r="IV492" s="43"/>
    </row>
    <row r="493" spans="1:256" s="201" customFormat="1" x14ac:dyDescent="0.2">
      <c r="A493" s="185"/>
      <c r="B493" s="187"/>
      <c r="C493" s="196"/>
      <c r="D493" s="43"/>
      <c r="E493" s="185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  <c r="CR493" s="43"/>
      <c r="CS493" s="43"/>
      <c r="CT493" s="43"/>
      <c r="CU493" s="43"/>
      <c r="CV493" s="43"/>
      <c r="CW493" s="43"/>
      <c r="CX493" s="43"/>
      <c r="CY493" s="43"/>
      <c r="CZ493" s="43"/>
      <c r="DA493" s="43"/>
      <c r="DB493" s="43"/>
      <c r="DC493" s="43"/>
      <c r="DD493" s="43"/>
      <c r="DE493" s="43"/>
      <c r="DF493" s="43"/>
      <c r="DG493" s="43"/>
      <c r="DH493" s="43"/>
      <c r="DI493" s="43"/>
      <c r="DJ493" s="43"/>
      <c r="DK493" s="43"/>
      <c r="DL493" s="43"/>
      <c r="DM493" s="43"/>
      <c r="DN493" s="43"/>
      <c r="DO493" s="43"/>
      <c r="DP493" s="43"/>
      <c r="DQ493" s="43"/>
      <c r="DR493" s="43"/>
      <c r="DS493" s="43"/>
      <c r="DT493" s="43"/>
      <c r="DU493" s="43"/>
      <c r="DV493" s="43"/>
      <c r="DW493" s="43"/>
      <c r="DX493" s="43"/>
      <c r="DY493" s="43"/>
      <c r="DZ493" s="43"/>
      <c r="EA493" s="43"/>
      <c r="EB493" s="43"/>
      <c r="EC493" s="43"/>
      <c r="ED493" s="43"/>
      <c r="EE493" s="43"/>
      <c r="EF493" s="43"/>
      <c r="EG493" s="43"/>
      <c r="EH493" s="43"/>
      <c r="EI493" s="43"/>
      <c r="EJ493" s="43"/>
      <c r="EK493" s="43"/>
      <c r="EL493" s="43"/>
      <c r="EM493" s="43"/>
      <c r="EN493" s="43"/>
      <c r="EO493" s="43"/>
      <c r="EP493" s="43"/>
      <c r="EQ493" s="43"/>
      <c r="ER493" s="43"/>
      <c r="ES493" s="43"/>
      <c r="ET493" s="43"/>
      <c r="EU493" s="43"/>
      <c r="EV493" s="43"/>
      <c r="EW493" s="43"/>
      <c r="EX493" s="43"/>
      <c r="EY493" s="43"/>
      <c r="EZ493" s="43"/>
      <c r="FA493" s="43"/>
      <c r="FB493" s="43"/>
      <c r="FC493" s="43"/>
      <c r="FD493" s="43"/>
      <c r="FE493" s="43"/>
      <c r="FF493" s="43"/>
      <c r="FG493" s="43"/>
      <c r="FH493" s="43"/>
      <c r="FI493" s="43"/>
      <c r="FJ493" s="43"/>
      <c r="FK493" s="43"/>
      <c r="FL493" s="43"/>
      <c r="FM493" s="43"/>
      <c r="FN493" s="43"/>
      <c r="FO493" s="43"/>
      <c r="FP493" s="43"/>
      <c r="FQ493" s="43"/>
      <c r="FR493" s="43"/>
      <c r="FS493" s="43"/>
      <c r="FT493" s="43"/>
      <c r="FU493" s="43"/>
      <c r="FV493" s="43"/>
      <c r="FW493" s="43"/>
      <c r="FX493" s="43"/>
      <c r="FY493" s="43"/>
      <c r="FZ493" s="43"/>
      <c r="GA493" s="43"/>
      <c r="GB493" s="43"/>
      <c r="GC493" s="43"/>
      <c r="GD493" s="43"/>
      <c r="GE493" s="43"/>
      <c r="GF493" s="43"/>
      <c r="GG493" s="43"/>
      <c r="GH493" s="43"/>
      <c r="GI493" s="43"/>
      <c r="GJ493" s="43"/>
      <c r="GK493" s="43"/>
      <c r="GL493" s="43"/>
      <c r="GM493" s="43"/>
      <c r="GN493" s="43"/>
      <c r="GO493" s="43"/>
      <c r="GP493" s="43"/>
      <c r="GQ493" s="43"/>
      <c r="GR493" s="43"/>
      <c r="GS493" s="43"/>
      <c r="GT493" s="43"/>
      <c r="GU493" s="43"/>
      <c r="GV493" s="43"/>
      <c r="GW493" s="43"/>
      <c r="GX493" s="43"/>
      <c r="GY493" s="43"/>
      <c r="GZ493" s="43"/>
      <c r="HA493" s="43"/>
      <c r="HB493" s="43"/>
      <c r="HC493" s="43"/>
      <c r="HD493" s="43"/>
      <c r="HE493" s="43"/>
      <c r="HF493" s="43"/>
      <c r="HG493" s="43"/>
      <c r="HH493" s="43"/>
      <c r="HI493" s="43"/>
      <c r="HJ493" s="43"/>
      <c r="HK493" s="43"/>
      <c r="HL493" s="43"/>
      <c r="HM493" s="43"/>
      <c r="HN493" s="43"/>
      <c r="HO493" s="43"/>
      <c r="HP493" s="43"/>
      <c r="HQ493" s="43"/>
      <c r="HR493" s="43"/>
      <c r="HS493" s="43"/>
      <c r="HT493" s="43"/>
      <c r="HU493" s="43"/>
      <c r="HV493" s="43"/>
      <c r="HW493" s="43"/>
      <c r="HX493" s="43"/>
      <c r="HY493" s="43"/>
      <c r="HZ493" s="43"/>
      <c r="IA493" s="43"/>
      <c r="IB493" s="43"/>
      <c r="IC493" s="43"/>
      <c r="ID493" s="43"/>
      <c r="IE493" s="43"/>
      <c r="IF493" s="43"/>
      <c r="IG493" s="43"/>
      <c r="IH493" s="43"/>
      <c r="II493" s="43"/>
      <c r="IJ493" s="43"/>
      <c r="IK493" s="43"/>
      <c r="IL493" s="43"/>
      <c r="IM493" s="43"/>
      <c r="IN493" s="43"/>
      <c r="IO493" s="43"/>
      <c r="IP493" s="43"/>
      <c r="IQ493" s="43"/>
      <c r="IR493" s="43"/>
      <c r="IS493" s="43"/>
      <c r="IT493" s="43"/>
      <c r="IU493" s="43"/>
      <c r="IV493" s="43"/>
    </row>
    <row r="494" spans="1:256" s="201" customFormat="1" x14ac:dyDescent="0.2">
      <c r="A494" s="185"/>
      <c r="B494" s="187"/>
      <c r="C494" s="196"/>
      <c r="D494" s="43"/>
      <c r="E494" s="185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  <c r="CR494" s="43"/>
      <c r="CS494" s="43"/>
      <c r="CT494" s="43"/>
      <c r="CU494" s="43"/>
      <c r="CV494" s="43"/>
      <c r="CW494" s="43"/>
      <c r="CX494" s="43"/>
      <c r="CY494" s="43"/>
      <c r="CZ494" s="43"/>
      <c r="DA494" s="43"/>
      <c r="DB494" s="43"/>
      <c r="DC494" s="43"/>
      <c r="DD494" s="43"/>
      <c r="DE494" s="43"/>
      <c r="DF494" s="43"/>
      <c r="DG494" s="43"/>
      <c r="DH494" s="43"/>
      <c r="DI494" s="43"/>
      <c r="DJ494" s="43"/>
      <c r="DK494" s="43"/>
      <c r="DL494" s="43"/>
      <c r="DM494" s="43"/>
      <c r="DN494" s="43"/>
      <c r="DO494" s="43"/>
      <c r="DP494" s="43"/>
      <c r="DQ494" s="43"/>
      <c r="DR494" s="43"/>
      <c r="DS494" s="43"/>
      <c r="DT494" s="43"/>
      <c r="DU494" s="43"/>
      <c r="DV494" s="43"/>
      <c r="DW494" s="43"/>
      <c r="DX494" s="43"/>
      <c r="DY494" s="43"/>
      <c r="DZ494" s="43"/>
      <c r="EA494" s="43"/>
      <c r="EB494" s="43"/>
      <c r="EC494" s="43"/>
      <c r="ED494" s="43"/>
      <c r="EE494" s="43"/>
      <c r="EF494" s="43"/>
      <c r="EG494" s="43"/>
      <c r="EH494" s="43"/>
      <c r="EI494" s="43"/>
      <c r="EJ494" s="43"/>
      <c r="EK494" s="43"/>
      <c r="EL494" s="43"/>
      <c r="EM494" s="43"/>
      <c r="EN494" s="43"/>
      <c r="EO494" s="43"/>
      <c r="EP494" s="43"/>
      <c r="EQ494" s="43"/>
      <c r="ER494" s="43"/>
      <c r="ES494" s="43"/>
      <c r="ET494" s="43"/>
      <c r="EU494" s="43"/>
      <c r="EV494" s="43"/>
      <c r="EW494" s="43"/>
      <c r="EX494" s="43"/>
      <c r="EY494" s="43"/>
      <c r="EZ494" s="43"/>
      <c r="FA494" s="43"/>
      <c r="FB494" s="43"/>
      <c r="FC494" s="43"/>
      <c r="FD494" s="43"/>
      <c r="FE494" s="43"/>
      <c r="FF494" s="43"/>
      <c r="FG494" s="43"/>
      <c r="FH494" s="43"/>
      <c r="FI494" s="43"/>
      <c r="FJ494" s="43"/>
      <c r="FK494" s="43"/>
      <c r="FL494" s="43"/>
      <c r="FM494" s="43"/>
      <c r="FN494" s="43"/>
      <c r="FO494" s="43"/>
      <c r="FP494" s="43"/>
      <c r="FQ494" s="43"/>
      <c r="FR494" s="43"/>
      <c r="FS494" s="43"/>
      <c r="FT494" s="43"/>
      <c r="FU494" s="43"/>
      <c r="FV494" s="43"/>
      <c r="FW494" s="43"/>
      <c r="FX494" s="43"/>
      <c r="FY494" s="43"/>
      <c r="FZ494" s="43"/>
      <c r="GA494" s="43"/>
      <c r="GB494" s="43"/>
      <c r="GC494" s="43"/>
      <c r="GD494" s="43"/>
      <c r="GE494" s="43"/>
      <c r="GF494" s="43"/>
      <c r="GG494" s="43"/>
      <c r="GH494" s="43"/>
      <c r="GI494" s="43"/>
      <c r="GJ494" s="43"/>
      <c r="GK494" s="43"/>
      <c r="GL494" s="43"/>
      <c r="GM494" s="43"/>
      <c r="GN494" s="43"/>
      <c r="GO494" s="43"/>
      <c r="GP494" s="43"/>
      <c r="GQ494" s="43"/>
      <c r="GR494" s="43"/>
      <c r="GS494" s="43"/>
      <c r="GT494" s="43"/>
      <c r="GU494" s="43"/>
      <c r="GV494" s="43"/>
      <c r="GW494" s="43"/>
      <c r="GX494" s="43"/>
      <c r="GY494" s="43"/>
      <c r="GZ494" s="43"/>
      <c r="HA494" s="43"/>
      <c r="HB494" s="43"/>
      <c r="HC494" s="43"/>
      <c r="HD494" s="43"/>
      <c r="HE494" s="43"/>
      <c r="HF494" s="43"/>
      <c r="HG494" s="43"/>
      <c r="HH494" s="43"/>
      <c r="HI494" s="43"/>
      <c r="HJ494" s="43"/>
      <c r="HK494" s="43"/>
      <c r="HL494" s="43"/>
      <c r="HM494" s="43"/>
      <c r="HN494" s="43"/>
      <c r="HO494" s="43"/>
      <c r="HP494" s="43"/>
      <c r="HQ494" s="43"/>
      <c r="HR494" s="43"/>
      <c r="HS494" s="43"/>
      <c r="HT494" s="43"/>
      <c r="HU494" s="43"/>
      <c r="HV494" s="43"/>
      <c r="HW494" s="43"/>
      <c r="HX494" s="43"/>
      <c r="HY494" s="43"/>
      <c r="HZ494" s="43"/>
      <c r="IA494" s="43"/>
      <c r="IB494" s="43"/>
      <c r="IC494" s="43"/>
      <c r="ID494" s="43"/>
      <c r="IE494" s="43"/>
      <c r="IF494" s="43"/>
      <c r="IG494" s="43"/>
      <c r="IH494" s="43"/>
      <c r="II494" s="43"/>
      <c r="IJ494" s="43"/>
      <c r="IK494" s="43"/>
      <c r="IL494" s="43"/>
      <c r="IM494" s="43"/>
      <c r="IN494" s="43"/>
      <c r="IO494" s="43"/>
      <c r="IP494" s="43"/>
      <c r="IQ494" s="43"/>
      <c r="IR494" s="43"/>
      <c r="IS494" s="43"/>
      <c r="IT494" s="43"/>
      <c r="IU494" s="43"/>
      <c r="IV494" s="43"/>
    </row>
    <row r="495" spans="1:256" s="201" customFormat="1" x14ac:dyDescent="0.2">
      <c r="A495" s="185"/>
      <c r="B495" s="187"/>
      <c r="C495" s="196"/>
      <c r="D495" s="43"/>
      <c r="E495" s="185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  <c r="CR495" s="43"/>
      <c r="CS495" s="43"/>
      <c r="CT495" s="43"/>
      <c r="CU495" s="43"/>
      <c r="CV495" s="43"/>
      <c r="CW495" s="43"/>
      <c r="CX495" s="43"/>
      <c r="CY495" s="43"/>
      <c r="CZ495" s="43"/>
      <c r="DA495" s="43"/>
      <c r="DB495" s="43"/>
      <c r="DC495" s="43"/>
      <c r="DD495" s="43"/>
      <c r="DE495" s="43"/>
      <c r="DF495" s="43"/>
      <c r="DG495" s="43"/>
      <c r="DH495" s="43"/>
      <c r="DI495" s="43"/>
      <c r="DJ495" s="43"/>
      <c r="DK495" s="43"/>
      <c r="DL495" s="43"/>
      <c r="DM495" s="43"/>
      <c r="DN495" s="43"/>
      <c r="DO495" s="43"/>
      <c r="DP495" s="43"/>
      <c r="DQ495" s="43"/>
      <c r="DR495" s="43"/>
      <c r="DS495" s="43"/>
      <c r="DT495" s="43"/>
      <c r="DU495" s="43"/>
      <c r="DV495" s="43"/>
      <c r="DW495" s="43"/>
      <c r="DX495" s="43"/>
      <c r="DY495" s="43"/>
      <c r="DZ495" s="43"/>
      <c r="EA495" s="43"/>
      <c r="EB495" s="43"/>
      <c r="EC495" s="43"/>
      <c r="ED495" s="43"/>
      <c r="EE495" s="43"/>
      <c r="EF495" s="43"/>
      <c r="EG495" s="43"/>
      <c r="EH495" s="43"/>
      <c r="EI495" s="43"/>
      <c r="EJ495" s="43"/>
      <c r="EK495" s="43"/>
      <c r="EL495" s="43"/>
      <c r="EM495" s="43"/>
      <c r="EN495" s="43"/>
      <c r="EO495" s="43"/>
      <c r="EP495" s="43"/>
      <c r="EQ495" s="43"/>
      <c r="ER495" s="43"/>
      <c r="ES495" s="43"/>
      <c r="ET495" s="43"/>
      <c r="EU495" s="43"/>
      <c r="EV495" s="43"/>
      <c r="EW495" s="43"/>
      <c r="EX495" s="43"/>
      <c r="EY495" s="43"/>
      <c r="EZ495" s="43"/>
      <c r="FA495" s="43"/>
      <c r="FB495" s="43"/>
      <c r="FC495" s="43"/>
      <c r="FD495" s="43"/>
      <c r="FE495" s="43"/>
      <c r="FF495" s="43"/>
      <c r="FG495" s="43"/>
      <c r="FH495" s="43"/>
      <c r="FI495" s="43"/>
      <c r="FJ495" s="43"/>
      <c r="FK495" s="43"/>
      <c r="FL495" s="43"/>
      <c r="FM495" s="43"/>
      <c r="FN495" s="43"/>
      <c r="FO495" s="43"/>
      <c r="FP495" s="43"/>
      <c r="FQ495" s="43"/>
      <c r="FR495" s="43"/>
      <c r="FS495" s="43"/>
      <c r="FT495" s="43"/>
      <c r="FU495" s="43"/>
      <c r="FV495" s="43"/>
      <c r="FW495" s="43"/>
      <c r="FX495" s="43"/>
      <c r="FY495" s="43"/>
      <c r="FZ495" s="43"/>
      <c r="GA495" s="43"/>
      <c r="GB495" s="43"/>
      <c r="GC495" s="43"/>
      <c r="GD495" s="43"/>
      <c r="GE495" s="43"/>
      <c r="GF495" s="43"/>
      <c r="GG495" s="43"/>
      <c r="GH495" s="43"/>
      <c r="GI495" s="43"/>
      <c r="GJ495" s="43"/>
      <c r="GK495" s="43"/>
      <c r="GL495" s="43"/>
      <c r="GM495" s="43"/>
      <c r="GN495" s="43"/>
      <c r="GO495" s="43"/>
      <c r="GP495" s="43"/>
      <c r="GQ495" s="43"/>
      <c r="GR495" s="43"/>
      <c r="GS495" s="43"/>
      <c r="GT495" s="43"/>
      <c r="GU495" s="43"/>
      <c r="GV495" s="43"/>
      <c r="GW495" s="43"/>
      <c r="GX495" s="43"/>
      <c r="GY495" s="43"/>
      <c r="GZ495" s="43"/>
      <c r="HA495" s="43"/>
      <c r="HB495" s="43"/>
      <c r="HC495" s="43"/>
      <c r="HD495" s="43"/>
      <c r="HE495" s="43"/>
      <c r="HF495" s="43"/>
      <c r="HG495" s="43"/>
      <c r="HH495" s="43"/>
      <c r="HI495" s="43"/>
      <c r="HJ495" s="43"/>
      <c r="HK495" s="43"/>
      <c r="HL495" s="43"/>
      <c r="HM495" s="43"/>
      <c r="HN495" s="43"/>
      <c r="HO495" s="43"/>
      <c r="HP495" s="43"/>
      <c r="HQ495" s="43"/>
      <c r="HR495" s="43"/>
      <c r="HS495" s="43"/>
      <c r="HT495" s="43"/>
      <c r="HU495" s="43"/>
      <c r="HV495" s="43"/>
      <c r="HW495" s="43"/>
      <c r="HX495" s="43"/>
      <c r="HY495" s="43"/>
      <c r="HZ495" s="43"/>
      <c r="IA495" s="43"/>
      <c r="IB495" s="43"/>
      <c r="IC495" s="43"/>
      <c r="ID495" s="43"/>
      <c r="IE495" s="43"/>
      <c r="IF495" s="43"/>
      <c r="IG495" s="43"/>
      <c r="IH495" s="43"/>
      <c r="II495" s="43"/>
      <c r="IJ495" s="43"/>
      <c r="IK495" s="43"/>
      <c r="IL495" s="43"/>
      <c r="IM495" s="43"/>
      <c r="IN495" s="43"/>
      <c r="IO495" s="43"/>
      <c r="IP495" s="43"/>
      <c r="IQ495" s="43"/>
      <c r="IR495" s="43"/>
      <c r="IS495" s="43"/>
      <c r="IT495" s="43"/>
      <c r="IU495" s="43"/>
      <c r="IV495" s="43"/>
    </row>
    <row r="496" spans="1:256" s="201" customFormat="1" x14ac:dyDescent="0.2">
      <c r="A496" s="185"/>
      <c r="B496" s="187"/>
      <c r="C496" s="196"/>
      <c r="D496" s="43"/>
      <c r="E496" s="185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  <c r="CR496" s="43"/>
      <c r="CS496" s="43"/>
      <c r="CT496" s="43"/>
      <c r="CU496" s="43"/>
      <c r="CV496" s="43"/>
      <c r="CW496" s="43"/>
      <c r="CX496" s="43"/>
      <c r="CY496" s="43"/>
      <c r="CZ496" s="43"/>
      <c r="DA496" s="43"/>
      <c r="DB496" s="43"/>
      <c r="DC496" s="43"/>
      <c r="DD496" s="43"/>
      <c r="DE496" s="43"/>
      <c r="DF496" s="43"/>
      <c r="DG496" s="43"/>
      <c r="DH496" s="43"/>
      <c r="DI496" s="43"/>
      <c r="DJ496" s="43"/>
      <c r="DK496" s="43"/>
      <c r="DL496" s="43"/>
      <c r="DM496" s="43"/>
      <c r="DN496" s="43"/>
      <c r="DO496" s="43"/>
      <c r="DP496" s="43"/>
      <c r="DQ496" s="43"/>
      <c r="DR496" s="43"/>
      <c r="DS496" s="43"/>
      <c r="DT496" s="43"/>
      <c r="DU496" s="43"/>
      <c r="DV496" s="43"/>
      <c r="DW496" s="43"/>
      <c r="DX496" s="43"/>
      <c r="DY496" s="43"/>
      <c r="DZ496" s="43"/>
      <c r="EA496" s="43"/>
      <c r="EB496" s="43"/>
      <c r="EC496" s="43"/>
      <c r="ED496" s="43"/>
      <c r="EE496" s="43"/>
      <c r="EF496" s="43"/>
      <c r="EG496" s="43"/>
      <c r="EH496" s="43"/>
      <c r="EI496" s="43"/>
      <c r="EJ496" s="43"/>
      <c r="EK496" s="43"/>
      <c r="EL496" s="43"/>
      <c r="EM496" s="43"/>
      <c r="EN496" s="43"/>
      <c r="EO496" s="43"/>
      <c r="EP496" s="43"/>
      <c r="EQ496" s="43"/>
      <c r="ER496" s="43"/>
      <c r="ES496" s="43"/>
      <c r="ET496" s="43"/>
      <c r="EU496" s="43"/>
      <c r="EV496" s="43"/>
      <c r="EW496" s="43"/>
      <c r="EX496" s="43"/>
      <c r="EY496" s="43"/>
      <c r="EZ496" s="43"/>
      <c r="FA496" s="43"/>
      <c r="FB496" s="43"/>
      <c r="FC496" s="43"/>
      <c r="FD496" s="43"/>
      <c r="FE496" s="43"/>
      <c r="FF496" s="43"/>
      <c r="FG496" s="43"/>
      <c r="FH496" s="43"/>
      <c r="FI496" s="43"/>
      <c r="FJ496" s="43"/>
      <c r="FK496" s="43"/>
      <c r="FL496" s="43"/>
      <c r="FM496" s="43"/>
      <c r="FN496" s="43"/>
      <c r="FO496" s="43"/>
      <c r="FP496" s="43"/>
      <c r="FQ496" s="43"/>
      <c r="FR496" s="43"/>
      <c r="FS496" s="43"/>
      <c r="FT496" s="43"/>
      <c r="FU496" s="43"/>
      <c r="FV496" s="43"/>
      <c r="FW496" s="43"/>
      <c r="FX496" s="43"/>
      <c r="FY496" s="43"/>
      <c r="FZ496" s="43"/>
      <c r="GA496" s="43"/>
      <c r="GB496" s="43"/>
      <c r="GC496" s="43"/>
      <c r="GD496" s="43"/>
      <c r="GE496" s="43"/>
      <c r="GF496" s="43"/>
      <c r="GG496" s="43"/>
      <c r="GH496" s="43"/>
      <c r="GI496" s="43"/>
      <c r="GJ496" s="43"/>
      <c r="GK496" s="43"/>
      <c r="GL496" s="43"/>
      <c r="GM496" s="43"/>
      <c r="GN496" s="43"/>
      <c r="GO496" s="43"/>
      <c r="GP496" s="43"/>
      <c r="GQ496" s="43"/>
      <c r="GR496" s="43"/>
      <c r="GS496" s="43"/>
      <c r="GT496" s="43"/>
      <c r="GU496" s="43"/>
      <c r="GV496" s="43"/>
      <c r="GW496" s="43"/>
      <c r="GX496" s="43"/>
      <c r="GY496" s="43"/>
      <c r="GZ496" s="43"/>
      <c r="HA496" s="43"/>
      <c r="HB496" s="43"/>
      <c r="HC496" s="43"/>
      <c r="HD496" s="43"/>
      <c r="HE496" s="43"/>
      <c r="HF496" s="43"/>
      <c r="HG496" s="43"/>
      <c r="HH496" s="43"/>
      <c r="HI496" s="43"/>
      <c r="HJ496" s="43"/>
      <c r="HK496" s="43"/>
      <c r="HL496" s="43"/>
      <c r="HM496" s="43"/>
      <c r="HN496" s="43"/>
      <c r="HO496" s="43"/>
      <c r="HP496" s="43"/>
      <c r="HQ496" s="43"/>
      <c r="HR496" s="43"/>
      <c r="HS496" s="43"/>
      <c r="HT496" s="43"/>
      <c r="HU496" s="43"/>
      <c r="HV496" s="43"/>
      <c r="HW496" s="43"/>
      <c r="HX496" s="43"/>
      <c r="HY496" s="43"/>
      <c r="HZ496" s="43"/>
      <c r="IA496" s="43"/>
      <c r="IB496" s="43"/>
      <c r="IC496" s="43"/>
      <c r="ID496" s="43"/>
      <c r="IE496" s="43"/>
      <c r="IF496" s="43"/>
      <c r="IG496" s="43"/>
      <c r="IH496" s="43"/>
      <c r="II496" s="43"/>
      <c r="IJ496" s="43"/>
      <c r="IK496" s="43"/>
      <c r="IL496" s="43"/>
      <c r="IM496" s="43"/>
      <c r="IN496" s="43"/>
      <c r="IO496" s="43"/>
      <c r="IP496" s="43"/>
      <c r="IQ496" s="43"/>
      <c r="IR496" s="43"/>
      <c r="IS496" s="43"/>
      <c r="IT496" s="43"/>
      <c r="IU496" s="43"/>
      <c r="IV496" s="43"/>
    </row>
    <row r="497" spans="1:256" s="201" customFormat="1" x14ac:dyDescent="0.2">
      <c r="A497" s="185"/>
      <c r="B497" s="187"/>
      <c r="C497" s="196"/>
      <c r="D497" s="43"/>
      <c r="E497" s="185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  <c r="CR497" s="43"/>
      <c r="CS497" s="43"/>
      <c r="CT497" s="43"/>
      <c r="CU497" s="43"/>
      <c r="CV497" s="43"/>
      <c r="CW497" s="43"/>
      <c r="CX497" s="43"/>
      <c r="CY497" s="43"/>
      <c r="CZ497" s="43"/>
      <c r="DA497" s="43"/>
      <c r="DB497" s="43"/>
      <c r="DC497" s="43"/>
      <c r="DD497" s="43"/>
      <c r="DE497" s="43"/>
      <c r="DF497" s="43"/>
      <c r="DG497" s="43"/>
      <c r="DH497" s="43"/>
      <c r="DI497" s="43"/>
      <c r="DJ497" s="43"/>
      <c r="DK497" s="43"/>
      <c r="DL497" s="43"/>
      <c r="DM497" s="43"/>
      <c r="DN497" s="43"/>
      <c r="DO497" s="43"/>
      <c r="DP497" s="43"/>
      <c r="DQ497" s="43"/>
      <c r="DR497" s="43"/>
      <c r="DS497" s="43"/>
      <c r="DT497" s="43"/>
      <c r="DU497" s="43"/>
      <c r="DV497" s="43"/>
      <c r="DW497" s="43"/>
      <c r="DX497" s="43"/>
      <c r="DY497" s="43"/>
      <c r="DZ497" s="43"/>
      <c r="EA497" s="43"/>
      <c r="EB497" s="43"/>
      <c r="EC497" s="43"/>
      <c r="ED497" s="43"/>
      <c r="EE497" s="43"/>
      <c r="EF497" s="43"/>
      <c r="EG497" s="43"/>
      <c r="EH497" s="43"/>
      <c r="EI497" s="43"/>
      <c r="EJ497" s="43"/>
      <c r="EK497" s="43"/>
      <c r="EL497" s="43"/>
      <c r="EM497" s="43"/>
      <c r="EN497" s="43"/>
      <c r="EO497" s="43"/>
      <c r="EP497" s="43"/>
      <c r="EQ497" s="43"/>
      <c r="ER497" s="43"/>
      <c r="ES497" s="43"/>
      <c r="ET497" s="43"/>
      <c r="EU497" s="43"/>
      <c r="EV497" s="43"/>
      <c r="EW497" s="43"/>
      <c r="EX497" s="43"/>
      <c r="EY497" s="43"/>
      <c r="EZ497" s="43"/>
      <c r="FA497" s="43"/>
      <c r="FB497" s="43"/>
      <c r="FC497" s="43"/>
      <c r="FD497" s="43"/>
      <c r="FE497" s="43"/>
      <c r="FF497" s="43"/>
      <c r="FG497" s="43"/>
      <c r="FH497" s="43"/>
      <c r="FI497" s="43"/>
      <c r="FJ497" s="43"/>
      <c r="FK497" s="43"/>
      <c r="FL497" s="43"/>
      <c r="FM497" s="43"/>
      <c r="FN497" s="43"/>
      <c r="FO497" s="43"/>
      <c r="FP497" s="43"/>
      <c r="FQ497" s="43"/>
      <c r="FR497" s="43"/>
      <c r="FS497" s="43"/>
      <c r="FT497" s="43"/>
      <c r="FU497" s="43"/>
      <c r="FV497" s="43"/>
      <c r="FW497" s="43"/>
      <c r="FX497" s="43"/>
      <c r="FY497" s="43"/>
      <c r="FZ497" s="43"/>
      <c r="GA497" s="43"/>
      <c r="GB497" s="43"/>
      <c r="GC497" s="43"/>
      <c r="GD497" s="43"/>
      <c r="GE497" s="43"/>
      <c r="GF497" s="43"/>
      <c r="GG497" s="43"/>
      <c r="GH497" s="43"/>
      <c r="GI497" s="43"/>
      <c r="GJ497" s="43"/>
      <c r="GK497" s="43"/>
      <c r="GL497" s="43"/>
      <c r="GM497" s="43"/>
      <c r="GN497" s="43"/>
      <c r="GO497" s="43"/>
      <c r="GP497" s="43"/>
      <c r="GQ497" s="43"/>
      <c r="GR497" s="43"/>
      <c r="GS497" s="43"/>
      <c r="GT497" s="43"/>
      <c r="GU497" s="43"/>
      <c r="GV497" s="43"/>
      <c r="GW497" s="43"/>
      <c r="GX497" s="43"/>
      <c r="GY497" s="43"/>
      <c r="GZ497" s="43"/>
      <c r="HA497" s="43"/>
      <c r="HB497" s="43"/>
      <c r="HC497" s="43"/>
      <c r="HD497" s="43"/>
      <c r="HE497" s="43"/>
      <c r="HF497" s="43"/>
      <c r="HG497" s="43"/>
      <c r="HH497" s="43"/>
      <c r="HI497" s="43"/>
      <c r="HJ497" s="43"/>
      <c r="HK497" s="43"/>
      <c r="HL497" s="43"/>
      <c r="HM497" s="43"/>
      <c r="HN497" s="43"/>
      <c r="HO497" s="43"/>
      <c r="HP497" s="43"/>
      <c r="HQ497" s="43"/>
      <c r="HR497" s="43"/>
      <c r="HS497" s="43"/>
      <c r="HT497" s="43"/>
      <c r="HU497" s="43"/>
      <c r="HV497" s="43"/>
      <c r="HW497" s="43"/>
      <c r="HX497" s="43"/>
      <c r="HY497" s="43"/>
      <c r="HZ497" s="43"/>
      <c r="IA497" s="43"/>
      <c r="IB497" s="43"/>
      <c r="IC497" s="43"/>
      <c r="ID497" s="43"/>
      <c r="IE497" s="43"/>
      <c r="IF497" s="43"/>
      <c r="IG497" s="43"/>
      <c r="IH497" s="43"/>
      <c r="II497" s="43"/>
      <c r="IJ497" s="43"/>
      <c r="IK497" s="43"/>
      <c r="IL497" s="43"/>
      <c r="IM497" s="43"/>
      <c r="IN497" s="43"/>
      <c r="IO497" s="43"/>
      <c r="IP497" s="43"/>
      <c r="IQ497" s="43"/>
      <c r="IR497" s="43"/>
      <c r="IS497" s="43"/>
      <c r="IT497" s="43"/>
      <c r="IU497" s="43"/>
      <c r="IV497" s="43"/>
    </row>
    <row r="498" spans="1:256" s="201" customFormat="1" x14ac:dyDescent="0.2">
      <c r="A498" s="185"/>
      <c r="B498" s="187"/>
      <c r="C498" s="196"/>
      <c r="D498" s="43"/>
      <c r="E498" s="185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  <c r="CR498" s="43"/>
      <c r="CS498" s="43"/>
      <c r="CT498" s="43"/>
      <c r="CU498" s="43"/>
      <c r="CV498" s="43"/>
      <c r="CW498" s="43"/>
      <c r="CX498" s="43"/>
      <c r="CY498" s="43"/>
      <c r="CZ498" s="43"/>
      <c r="DA498" s="43"/>
      <c r="DB498" s="43"/>
      <c r="DC498" s="43"/>
      <c r="DD498" s="43"/>
      <c r="DE498" s="43"/>
      <c r="DF498" s="43"/>
      <c r="DG498" s="43"/>
      <c r="DH498" s="43"/>
      <c r="DI498" s="43"/>
      <c r="DJ498" s="43"/>
      <c r="DK498" s="43"/>
      <c r="DL498" s="43"/>
      <c r="DM498" s="43"/>
      <c r="DN498" s="43"/>
      <c r="DO498" s="43"/>
      <c r="DP498" s="43"/>
      <c r="DQ498" s="43"/>
      <c r="DR498" s="43"/>
      <c r="DS498" s="43"/>
      <c r="DT498" s="43"/>
      <c r="DU498" s="43"/>
      <c r="DV498" s="43"/>
      <c r="DW498" s="43"/>
      <c r="DX498" s="43"/>
      <c r="DY498" s="43"/>
      <c r="DZ498" s="43"/>
      <c r="EA498" s="43"/>
      <c r="EB498" s="43"/>
      <c r="EC498" s="43"/>
      <c r="ED498" s="43"/>
      <c r="EE498" s="43"/>
      <c r="EF498" s="43"/>
      <c r="EG498" s="43"/>
      <c r="EH498" s="43"/>
      <c r="EI498" s="43"/>
      <c r="EJ498" s="43"/>
      <c r="EK498" s="43"/>
      <c r="EL498" s="43"/>
      <c r="EM498" s="43"/>
      <c r="EN498" s="43"/>
      <c r="EO498" s="43"/>
      <c r="EP498" s="43"/>
      <c r="EQ498" s="43"/>
      <c r="ER498" s="43"/>
      <c r="ES498" s="43"/>
      <c r="ET498" s="43"/>
      <c r="EU498" s="43"/>
      <c r="EV498" s="43"/>
      <c r="EW498" s="43"/>
      <c r="EX498" s="43"/>
      <c r="EY498" s="43"/>
      <c r="EZ498" s="43"/>
      <c r="FA498" s="43"/>
      <c r="FB498" s="43"/>
      <c r="FC498" s="43"/>
      <c r="FD498" s="43"/>
      <c r="FE498" s="43"/>
      <c r="FF498" s="43"/>
      <c r="FG498" s="43"/>
      <c r="FH498" s="43"/>
      <c r="FI498" s="43"/>
      <c r="FJ498" s="43"/>
      <c r="FK498" s="43"/>
      <c r="FL498" s="43"/>
      <c r="FM498" s="43"/>
      <c r="FN498" s="43"/>
      <c r="FO498" s="43"/>
      <c r="FP498" s="43"/>
      <c r="FQ498" s="43"/>
      <c r="FR498" s="43"/>
      <c r="FS498" s="43"/>
      <c r="FT498" s="43"/>
      <c r="FU498" s="43"/>
      <c r="FV498" s="43"/>
      <c r="FW498" s="43"/>
      <c r="FX498" s="43"/>
      <c r="FY498" s="43"/>
      <c r="FZ498" s="43"/>
      <c r="GA498" s="43"/>
      <c r="GB498" s="43"/>
      <c r="GC498" s="43"/>
      <c r="GD498" s="43"/>
      <c r="GE498" s="43"/>
      <c r="GF498" s="43"/>
      <c r="GG498" s="43"/>
      <c r="GH498" s="43"/>
      <c r="GI498" s="43"/>
      <c r="GJ498" s="43"/>
      <c r="GK498" s="43"/>
      <c r="GL498" s="43"/>
      <c r="GM498" s="43"/>
      <c r="GN498" s="43"/>
      <c r="GO498" s="43"/>
      <c r="GP498" s="43"/>
      <c r="GQ498" s="43"/>
      <c r="GR498" s="43"/>
      <c r="GS498" s="43"/>
      <c r="GT498" s="43"/>
      <c r="GU498" s="43"/>
      <c r="GV498" s="43"/>
      <c r="GW498" s="43"/>
      <c r="GX498" s="43"/>
      <c r="GY498" s="43"/>
      <c r="GZ498" s="43"/>
      <c r="HA498" s="43"/>
      <c r="HB498" s="43"/>
      <c r="HC498" s="43"/>
      <c r="HD498" s="43"/>
      <c r="HE498" s="43"/>
      <c r="HF498" s="43"/>
      <c r="HG498" s="43"/>
      <c r="HH498" s="43"/>
      <c r="HI498" s="43"/>
      <c r="HJ498" s="43"/>
      <c r="HK498" s="43"/>
      <c r="HL498" s="43"/>
      <c r="HM498" s="43"/>
      <c r="HN498" s="43"/>
      <c r="HO498" s="43"/>
      <c r="HP498" s="43"/>
      <c r="HQ498" s="43"/>
      <c r="HR498" s="43"/>
      <c r="HS498" s="43"/>
      <c r="HT498" s="43"/>
      <c r="HU498" s="43"/>
      <c r="HV498" s="43"/>
      <c r="HW498" s="43"/>
      <c r="HX498" s="43"/>
      <c r="HY498" s="43"/>
      <c r="HZ498" s="43"/>
      <c r="IA498" s="43"/>
      <c r="IB498" s="43"/>
      <c r="IC498" s="43"/>
      <c r="ID498" s="43"/>
      <c r="IE498" s="43"/>
      <c r="IF498" s="43"/>
      <c r="IG498" s="43"/>
      <c r="IH498" s="43"/>
      <c r="II498" s="43"/>
      <c r="IJ498" s="43"/>
      <c r="IK498" s="43"/>
      <c r="IL498" s="43"/>
      <c r="IM498" s="43"/>
      <c r="IN498" s="43"/>
      <c r="IO498" s="43"/>
      <c r="IP498" s="43"/>
      <c r="IQ498" s="43"/>
      <c r="IR498" s="43"/>
      <c r="IS498" s="43"/>
      <c r="IT498" s="43"/>
      <c r="IU498" s="43"/>
      <c r="IV498" s="43"/>
    </row>
    <row r="499" spans="1:256" s="201" customFormat="1" x14ac:dyDescent="0.2">
      <c r="A499" s="185"/>
      <c r="B499" s="187"/>
      <c r="C499" s="196"/>
      <c r="D499" s="43"/>
      <c r="E499" s="185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  <c r="CR499" s="43"/>
      <c r="CS499" s="43"/>
      <c r="CT499" s="43"/>
      <c r="CU499" s="43"/>
      <c r="CV499" s="43"/>
      <c r="CW499" s="43"/>
      <c r="CX499" s="43"/>
      <c r="CY499" s="43"/>
      <c r="CZ499" s="43"/>
      <c r="DA499" s="43"/>
      <c r="DB499" s="43"/>
      <c r="DC499" s="43"/>
      <c r="DD499" s="43"/>
      <c r="DE499" s="43"/>
      <c r="DF499" s="43"/>
      <c r="DG499" s="43"/>
      <c r="DH499" s="43"/>
      <c r="DI499" s="43"/>
      <c r="DJ499" s="43"/>
      <c r="DK499" s="43"/>
      <c r="DL499" s="43"/>
      <c r="DM499" s="43"/>
      <c r="DN499" s="43"/>
      <c r="DO499" s="43"/>
      <c r="DP499" s="43"/>
      <c r="DQ499" s="43"/>
      <c r="DR499" s="43"/>
      <c r="DS499" s="43"/>
      <c r="DT499" s="43"/>
      <c r="DU499" s="43"/>
      <c r="DV499" s="43"/>
      <c r="DW499" s="43"/>
      <c r="DX499" s="43"/>
      <c r="DY499" s="43"/>
      <c r="DZ499" s="43"/>
      <c r="EA499" s="43"/>
      <c r="EB499" s="43"/>
      <c r="EC499" s="43"/>
      <c r="ED499" s="43"/>
      <c r="EE499" s="43"/>
      <c r="EF499" s="43"/>
      <c r="EG499" s="43"/>
      <c r="EH499" s="43"/>
      <c r="EI499" s="43"/>
      <c r="EJ499" s="43"/>
      <c r="EK499" s="43"/>
      <c r="EL499" s="43"/>
      <c r="EM499" s="43"/>
      <c r="EN499" s="43"/>
      <c r="EO499" s="43"/>
      <c r="EP499" s="43"/>
      <c r="EQ499" s="43"/>
      <c r="ER499" s="43"/>
      <c r="ES499" s="43"/>
      <c r="ET499" s="43"/>
      <c r="EU499" s="43"/>
      <c r="EV499" s="43"/>
      <c r="EW499" s="43"/>
      <c r="EX499" s="43"/>
      <c r="EY499" s="43"/>
      <c r="EZ499" s="43"/>
      <c r="FA499" s="43"/>
      <c r="FB499" s="43"/>
      <c r="FC499" s="43"/>
      <c r="FD499" s="43"/>
      <c r="FE499" s="43"/>
      <c r="FF499" s="43"/>
      <c r="FG499" s="43"/>
      <c r="FH499" s="43"/>
      <c r="FI499" s="43"/>
      <c r="FJ499" s="43"/>
      <c r="FK499" s="43"/>
      <c r="FL499" s="43"/>
      <c r="FM499" s="43"/>
      <c r="FN499" s="43"/>
      <c r="FO499" s="43"/>
      <c r="FP499" s="43"/>
      <c r="FQ499" s="43"/>
      <c r="FR499" s="43"/>
      <c r="FS499" s="43"/>
      <c r="FT499" s="43"/>
      <c r="FU499" s="43"/>
      <c r="FV499" s="43"/>
      <c r="FW499" s="43"/>
      <c r="FX499" s="43"/>
      <c r="FY499" s="43"/>
      <c r="FZ499" s="43"/>
      <c r="GA499" s="43"/>
      <c r="GB499" s="43"/>
      <c r="GC499" s="43"/>
      <c r="GD499" s="43"/>
      <c r="GE499" s="43"/>
      <c r="GF499" s="43"/>
      <c r="GG499" s="43"/>
      <c r="GH499" s="43"/>
      <c r="GI499" s="43"/>
      <c r="GJ499" s="43"/>
      <c r="GK499" s="43"/>
      <c r="GL499" s="43"/>
      <c r="GM499" s="43"/>
      <c r="GN499" s="43"/>
      <c r="GO499" s="43"/>
      <c r="GP499" s="43"/>
      <c r="GQ499" s="43"/>
      <c r="GR499" s="43"/>
      <c r="GS499" s="43"/>
      <c r="GT499" s="43"/>
      <c r="GU499" s="43"/>
      <c r="GV499" s="43"/>
      <c r="GW499" s="43"/>
      <c r="GX499" s="43"/>
      <c r="GY499" s="43"/>
      <c r="GZ499" s="43"/>
      <c r="HA499" s="43"/>
      <c r="HB499" s="43"/>
      <c r="HC499" s="43"/>
      <c r="HD499" s="43"/>
      <c r="HE499" s="43"/>
      <c r="HF499" s="43"/>
      <c r="HG499" s="43"/>
      <c r="HH499" s="43"/>
      <c r="HI499" s="43"/>
      <c r="HJ499" s="43"/>
      <c r="HK499" s="43"/>
      <c r="HL499" s="43"/>
      <c r="HM499" s="43"/>
      <c r="HN499" s="43"/>
      <c r="HO499" s="43"/>
      <c r="HP499" s="43"/>
      <c r="HQ499" s="43"/>
      <c r="HR499" s="43"/>
      <c r="HS499" s="43"/>
      <c r="HT499" s="43"/>
      <c r="HU499" s="43"/>
      <c r="HV499" s="43"/>
      <c r="HW499" s="43"/>
      <c r="HX499" s="43"/>
      <c r="HY499" s="43"/>
      <c r="HZ499" s="43"/>
      <c r="IA499" s="43"/>
      <c r="IB499" s="43"/>
      <c r="IC499" s="43"/>
      <c r="ID499" s="43"/>
      <c r="IE499" s="43"/>
      <c r="IF499" s="43"/>
      <c r="IG499" s="43"/>
      <c r="IH499" s="43"/>
      <c r="II499" s="43"/>
      <c r="IJ499" s="43"/>
      <c r="IK499" s="43"/>
      <c r="IL499" s="43"/>
      <c r="IM499" s="43"/>
      <c r="IN499" s="43"/>
      <c r="IO499" s="43"/>
      <c r="IP499" s="43"/>
      <c r="IQ499" s="43"/>
      <c r="IR499" s="43"/>
      <c r="IS499" s="43"/>
      <c r="IT499" s="43"/>
      <c r="IU499" s="43"/>
      <c r="IV499" s="43"/>
    </row>
    <row r="500" spans="1:256" s="201" customFormat="1" x14ac:dyDescent="0.2">
      <c r="A500" s="185"/>
      <c r="B500" s="187"/>
      <c r="C500" s="196"/>
      <c r="D500" s="43"/>
      <c r="E500" s="185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43"/>
      <c r="DC500" s="43"/>
      <c r="DD500" s="43"/>
      <c r="DE500" s="43"/>
      <c r="DF500" s="43"/>
      <c r="DG500" s="43"/>
      <c r="DH500" s="43"/>
      <c r="DI500" s="43"/>
      <c r="DJ500" s="43"/>
      <c r="DK500" s="43"/>
      <c r="DL500" s="43"/>
      <c r="DM500" s="43"/>
      <c r="DN500" s="43"/>
      <c r="DO500" s="43"/>
      <c r="DP500" s="43"/>
      <c r="DQ500" s="43"/>
      <c r="DR500" s="43"/>
      <c r="DS500" s="43"/>
      <c r="DT500" s="43"/>
      <c r="DU500" s="43"/>
      <c r="DV500" s="43"/>
      <c r="DW500" s="43"/>
      <c r="DX500" s="43"/>
      <c r="DY500" s="43"/>
      <c r="DZ500" s="43"/>
      <c r="EA500" s="43"/>
      <c r="EB500" s="43"/>
      <c r="EC500" s="43"/>
      <c r="ED500" s="43"/>
      <c r="EE500" s="43"/>
      <c r="EF500" s="43"/>
      <c r="EG500" s="43"/>
      <c r="EH500" s="43"/>
      <c r="EI500" s="43"/>
      <c r="EJ500" s="43"/>
      <c r="EK500" s="43"/>
      <c r="EL500" s="43"/>
      <c r="EM500" s="43"/>
      <c r="EN500" s="43"/>
      <c r="EO500" s="43"/>
      <c r="EP500" s="43"/>
      <c r="EQ500" s="43"/>
      <c r="ER500" s="43"/>
      <c r="ES500" s="43"/>
      <c r="ET500" s="43"/>
      <c r="EU500" s="43"/>
      <c r="EV500" s="43"/>
      <c r="EW500" s="43"/>
      <c r="EX500" s="43"/>
      <c r="EY500" s="43"/>
      <c r="EZ500" s="43"/>
      <c r="FA500" s="43"/>
      <c r="FB500" s="43"/>
      <c r="FC500" s="43"/>
      <c r="FD500" s="43"/>
      <c r="FE500" s="43"/>
      <c r="FF500" s="43"/>
      <c r="FG500" s="43"/>
      <c r="FH500" s="43"/>
      <c r="FI500" s="43"/>
      <c r="FJ500" s="43"/>
      <c r="FK500" s="43"/>
      <c r="FL500" s="43"/>
      <c r="FM500" s="43"/>
      <c r="FN500" s="43"/>
      <c r="FO500" s="43"/>
      <c r="FP500" s="43"/>
      <c r="FQ500" s="43"/>
      <c r="FR500" s="43"/>
      <c r="FS500" s="43"/>
      <c r="FT500" s="43"/>
      <c r="FU500" s="43"/>
      <c r="FV500" s="43"/>
      <c r="FW500" s="43"/>
      <c r="FX500" s="43"/>
      <c r="FY500" s="43"/>
      <c r="FZ500" s="43"/>
      <c r="GA500" s="43"/>
      <c r="GB500" s="43"/>
      <c r="GC500" s="43"/>
      <c r="GD500" s="43"/>
      <c r="GE500" s="43"/>
      <c r="GF500" s="43"/>
      <c r="GG500" s="43"/>
      <c r="GH500" s="43"/>
      <c r="GI500" s="43"/>
      <c r="GJ500" s="43"/>
      <c r="GK500" s="43"/>
      <c r="GL500" s="43"/>
      <c r="GM500" s="43"/>
      <c r="GN500" s="43"/>
      <c r="GO500" s="43"/>
      <c r="GP500" s="43"/>
      <c r="GQ500" s="43"/>
      <c r="GR500" s="43"/>
      <c r="GS500" s="43"/>
      <c r="GT500" s="43"/>
      <c r="GU500" s="43"/>
      <c r="GV500" s="43"/>
      <c r="GW500" s="43"/>
      <c r="GX500" s="43"/>
      <c r="GY500" s="43"/>
      <c r="GZ500" s="43"/>
      <c r="HA500" s="43"/>
      <c r="HB500" s="43"/>
      <c r="HC500" s="43"/>
      <c r="HD500" s="43"/>
      <c r="HE500" s="43"/>
      <c r="HF500" s="43"/>
      <c r="HG500" s="43"/>
      <c r="HH500" s="43"/>
      <c r="HI500" s="43"/>
      <c r="HJ500" s="43"/>
      <c r="HK500" s="43"/>
      <c r="HL500" s="43"/>
      <c r="HM500" s="43"/>
      <c r="HN500" s="43"/>
      <c r="HO500" s="43"/>
      <c r="HP500" s="43"/>
      <c r="HQ500" s="43"/>
      <c r="HR500" s="43"/>
      <c r="HS500" s="43"/>
      <c r="HT500" s="43"/>
      <c r="HU500" s="43"/>
      <c r="HV500" s="43"/>
      <c r="HW500" s="43"/>
      <c r="HX500" s="43"/>
      <c r="HY500" s="43"/>
      <c r="HZ500" s="43"/>
      <c r="IA500" s="43"/>
      <c r="IB500" s="43"/>
      <c r="IC500" s="43"/>
      <c r="ID500" s="43"/>
      <c r="IE500" s="43"/>
      <c r="IF500" s="43"/>
      <c r="IG500" s="43"/>
      <c r="IH500" s="43"/>
      <c r="II500" s="43"/>
      <c r="IJ500" s="43"/>
      <c r="IK500" s="43"/>
      <c r="IL500" s="43"/>
      <c r="IM500" s="43"/>
      <c r="IN500" s="43"/>
      <c r="IO500" s="43"/>
      <c r="IP500" s="43"/>
      <c r="IQ500" s="43"/>
      <c r="IR500" s="43"/>
      <c r="IS500" s="43"/>
      <c r="IT500" s="43"/>
      <c r="IU500" s="43"/>
      <c r="IV500" s="43"/>
    </row>
    <row r="501" spans="1:256" s="201" customFormat="1" x14ac:dyDescent="0.2">
      <c r="A501" s="185"/>
      <c r="B501" s="187"/>
      <c r="C501" s="196"/>
      <c r="D501" s="43"/>
      <c r="E501" s="185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  <c r="DI501" s="43"/>
      <c r="DJ501" s="43"/>
      <c r="DK501" s="43"/>
      <c r="DL501" s="43"/>
      <c r="DM501" s="43"/>
      <c r="DN501" s="43"/>
      <c r="DO501" s="43"/>
      <c r="DP501" s="43"/>
      <c r="DQ501" s="43"/>
      <c r="DR501" s="43"/>
      <c r="DS501" s="43"/>
      <c r="DT501" s="43"/>
      <c r="DU501" s="43"/>
      <c r="DV501" s="43"/>
      <c r="DW501" s="43"/>
      <c r="DX501" s="43"/>
      <c r="DY501" s="43"/>
      <c r="DZ501" s="43"/>
      <c r="EA501" s="43"/>
      <c r="EB501" s="43"/>
      <c r="EC501" s="43"/>
      <c r="ED501" s="43"/>
      <c r="EE501" s="43"/>
      <c r="EF501" s="43"/>
      <c r="EG501" s="43"/>
      <c r="EH501" s="43"/>
      <c r="EI501" s="43"/>
      <c r="EJ501" s="43"/>
      <c r="EK501" s="43"/>
      <c r="EL501" s="43"/>
      <c r="EM501" s="43"/>
      <c r="EN501" s="43"/>
      <c r="EO501" s="43"/>
      <c r="EP501" s="43"/>
      <c r="EQ501" s="43"/>
      <c r="ER501" s="43"/>
      <c r="ES501" s="43"/>
      <c r="ET501" s="43"/>
      <c r="EU501" s="43"/>
      <c r="EV501" s="43"/>
      <c r="EW501" s="43"/>
      <c r="EX501" s="43"/>
      <c r="EY501" s="43"/>
      <c r="EZ501" s="43"/>
      <c r="FA501" s="43"/>
      <c r="FB501" s="43"/>
      <c r="FC501" s="43"/>
      <c r="FD501" s="43"/>
      <c r="FE501" s="43"/>
      <c r="FF501" s="43"/>
      <c r="FG501" s="43"/>
      <c r="FH501" s="43"/>
      <c r="FI501" s="43"/>
      <c r="FJ501" s="43"/>
      <c r="FK501" s="43"/>
      <c r="FL501" s="43"/>
      <c r="FM501" s="43"/>
      <c r="FN501" s="43"/>
      <c r="FO501" s="43"/>
      <c r="FP501" s="43"/>
      <c r="FQ501" s="43"/>
      <c r="FR501" s="43"/>
      <c r="FS501" s="43"/>
      <c r="FT501" s="43"/>
      <c r="FU501" s="43"/>
      <c r="FV501" s="43"/>
      <c r="FW501" s="43"/>
      <c r="FX501" s="43"/>
      <c r="FY501" s="43"/>
      <c r="FZ501" s="43"/>
      <c r="GA501" s="43"/>
      <c r="GB501" s="43"/>
      <c r="GC501" s="43"/>
      <c r="GD501" s="43"/>
      <c r="GE501" s="43"/>
      <c r="GF501" s="43"/>
      <c r="GG501" s="43"/>
      <c r="GH501" s="43"/>
      <c r="GI501" s="43"/>
      <c r="GJ501" s="43"/>
      <c r="GK501" s="43"/>
      <c r="GL501" s="43"/>
      <c r="GM501" s="43"/>
      <c r="GN501" s="43"/>
      <c r="GO501" s="43"/>
      <c r="GP501" s="43"/>
      <c r="GQ501" s="43"/>
      <c r="GR501" s="43"/>
      <c r="GS501" s="43"/>
      <c r="GT501" s="43"/>
      <c r="GU501" s="43"/>
      <c r="GV501" s="43"/>
      <c r="GW501" s="43"/>
      <c r="GX501" s="43"/>
      <c r="GY501" s="43"/>
      <c r="GZ501" s="43"/>
      <c r="HA501" s="43"/>
      <c r="HB501" s="43"/>
      <c r="HC501" s="43"/>
      <c r="HD501" s="43"/>
      <c r="HE501" s="43"/>
      <c r="HF501" s="43"/>
      <c r="HG501" s="43"/>
      <c r="HH501" s="43"/>
      <c r="HI501" s="43"/>
      <c r="HJ501" s="43"/>
      <c r="HK501" s="43"/>
      <c r="HL501" s="43"/>
      <c r="HM501" s="43"/>
      <c r="HN501" s="43"/>
      <c r="HO501" s="43"/>
      <c r="HP501" s="43"/>
      <c r="HQ501" s="43"/>
      <c r="HR501" s="43"/>
      <c r="HS501" s="43"/>
      <c r="HT501" s="43"/>
      <c r="HU501" s="43"/>
      <c r="HV501" s="43"/>
      <c r="HW501" s="43"/>
      <c r="HX501" s="43"/>
      <c r="HY501" s="43"/>
      <c r="HZ501" s="43"/>
      <c r="IA501" s="43"/>
      <c r="IB501" s="43"/>
      <c r="IC501" s="43"/>
      <c r="ID501" s="43"/>
      <c r="IE501" s="43"/>
      <c r="IF501" s="43"/>
      <c r="IG501" s="43"/>
      <c r="IH501" s="43"/>
      <c r="II501" s="43"/>
      <c r="IJ501" s="43"/>
      <c r="IK501" s="43"/>
      <c r="IL501" s="43"/>
      <c r="IM501" s="43"/>
      <c r="IN501" s="43"/>
      <c r="IO501" s="43"/>
      <c r="IP501" s="43"/>
      <c r="IQ501" s="43"/>
      <c r="IR501" s="43"/>
      <c r="IS501" s="43"/>
      <c r="IT501" s="43"/>
      <c r="IU501" s="43"/>
      <c r="IV501" s="43"/>
    </row>
    <row r="502" spans="1:256" s="201" customFormat="1" x14ac:dyDescent="0.2">
      <c r="A502" s="185"/>
      <c r="B502" s="187"/>
      <c r="C502" s="196"/>
      <c r="D502" s="43"/>
      <c r="E502" s="185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43"/>
      <c r="DC502" s="43"/>
      <c r="DD502" s="43"/>
      <c r="DE502" s="43"/>
      <c r="DF502" s="43"/>
      <c r="DG502" s="43"/>
      <c r="DH502" s="43"/>
      <c r="DI502" s="43"/>
      <c r="DJ502" s="43"/>
      <c r="DK502" s="43"/>
      <c r="DL502" s="43"/>
      <c r="DM502" s="43"/>
      <c r="DN502" s="43"/>
      <c r="DO502" s="43"/>
      <c r="DP502" s="43"/>
      <c r="DQ502" s="43"/>
      <c r="DR502" s="43"/>
      <c r="DS502" s="43"/>
      <c r="DT502" s="43"/>
      <c r="DU502" s="43"/>
      <c r="DV502" s="43"/>
      <c r="DW502" s="43"/>
      <c r="DX502" s="43"/>
      <c r="DY502" s="43"/>
      <c r="DZ502" s="43"/>
      <c r="EA502" s="43"/>
      <c r="EB502" s="43"/>
      <c r="EC502" s="43"/>
      <c r="ED502" s="43"/>
      <c r="EE502" s="43"/>
      <c r="EF502" s="43"/>
      <c r="EG502" s="43"/>
      <c r="EH502" s="43"/>
      <c r="EI502" s="43"/>
      <c r="EJ502" s="43"/>
      <c r="EK502" s="43"/>
      <c r="EL502" s="43"/>
      <c r="EM502" s="43"/>
      <c r="EN502" s="43"/>
      <c r="EO502" s="43"/>
      <c r="EP502" s="43"/>
      <c r="EQ502" s="43"/>
      <c r="ER502" s="43"/>
      <c r="ES502" s="43"/>
      <c r="ET502" s="43"/>
      <c r="EU502" s="43"/>
      <c r="EV502" s="43"/>
      <c r="EW502" s="43"/>
      <c r="EX502" s="43"/>
      <c r="EY502" s="43"/>
      <c r="EZ502" s="43"/>
      <c r="FA502" s="43"/>
      <c r="FB502" s="43"/>
      <c r="FC502" s="43"/>
      <c r="FD502" s="43"/>
      <c r="FE502" s="43"/>
      <c r="FF502" s="43"/>
      <c r="FG502" s="43"/>
      <c r="FH502" s="43"/>
      <c r="FI502" s="43"/>
      <c r="FJ502" s="43"/>
      <c r="FK502" s="43"/>
      <c r="FL502" s="43"/>
      <c r="FM502" s="43"/>
      <c r="FN502" s="43"/>
      <c r="FO502" s="43"/>
      <c r="FP502" s="43"/>
      <c r="FQ502" s="43"/>
      <c r="FR502" s="43"/>
      <c r="FS502" s="43"/>
      <c r="FT502" s="43"/>
      <c r="FU502" s="43"/>
      <c r="FV502" s="43"/>
      <c r="FW502" s="43"/>
      <c r="FX502" s="43"/>
      <c r="FY502" s="43"/>
      <c r="FZ502" s="43"/>
      <c r="GA502" s="43"/>
      <c r="GB502" s="43"/>
      <c r="GC502" s="43"/>
      <c r="GD502" s="43"/>
      <c r="GE502" s="43"/>
      <c r="GF502" s="43"/>
      <c r="GG502" s="43"/>
      <c r="GH502" s="43"/>
      <c r="GI502" s="43"/>
      <c r="GJ502" s="43"/>
      <c r="GK502" s="43"/>
      <c r="GL502" s="43"/>
      <c r="GM502" s="43"/>
      <c r="GN502" s="43"/>
      <c r="GO502" s="43"/>
      <c r="GP502" s="43"/>
      <c r="GQ502" s="43"/>
      <c r="GR502" s="43"/>
      <c r="GS502" s="43"/>
      <c r="GT502" s="43"/>
      <c r="GU502" s="43"/>
      <c r="GV502" s="43"/>
      <c r="GW502" s="43"/>
      <c r="GX502" s="43"/>
      <c r="GY502" s="43"/>
      <c r="GZ502" s="43"/>
      <c r="HA502" s="43"/>
      <c r="HB502" s="43"/>
      <c r="HC502" s="43"/>
      <c r="HD502" s="43"/>
      <c r="HE502" s="43"/>
      <c r="HF502" s="43"/>
      <c r="HG502" s="43"/>
      <c r="HH502" s="43"/>
      <c r="HI502" s="43"/>
      <c r="HJ502" s="43"/>
      <c r="HK502" s="43"/>
      <c r="HL502" s="43"/>
      <c r="HM502" s="43"/>
      <c r="HN502" s="43"/>
      <c r="HO502" s="43"/>
      <c r="HP502" s="43"/>
      <c r="HQ502" s="43"/>
      <c r="HR502" s="43"/>
      <c r="HS502" s="43"/>
      <c r="HT502" s="43"/>
      <c r="HU502" s="43"/>
      <c r="HV502" s="43"/>
      <c r="HW502" s="43"/>
      <c r="HX502" s="43"/>
      <c r="HY502" s="43"/>
      <c r="HZ502" s="43"/>
      <c r="IA502" s="43"/>
      <c r="IB502" s="43"/>
      <c r="IC502" s="43"/>
      <c r="ID502" s="43"/>
      <c r="IE502" s="43"/>
      <c r="IF502" s="43"/>
      <c r="IG502" s="43"/>
      <c r="IH502" s="43"/>
      <c r="II502" s="43"/>
      <c r="IJ502" s="43"/>
      <c r="IK502" s="43"/>
      <c r="IL502" s="43"/>
      <c r="IM502" s="43"/>
      <c r="IN502" s="43"/>
      <c r="IO502" s="43"/>
      <c r="IP502" s="43"/>
      <c r="IQ502" s="43"/>
      <c r="IR502" s="43"/>
      <c r="IS502" s="43"/>
      <c r="IT502" s="43"/>
      <c r="IU502" s="43"/>
      <c r="IV502" s="43"/>
    </row>
    <row r="503" spans="1:256" s="201" customFormat="1" x14ac:dyDescent="0.2">
      <c r="A503" s="185"/>
      <c r="B503" s="187"/>
      <c r="C503" s="196"/>
      <c r="D503" s="43"/>
      <c r="E503" s="185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43"/>
      <c r="DC503" s="43"/>
      <c r="DD503" s="43"/>
      <c r="DE503" s="43"/>
      <c r="DF503" s="43"/>
      <c r="DG503" s="43"/>
      <c r="DH503" s="43"/>
      <c r="DI503" s="43"/>
      <c r="DJ503" s="43"/>
      <c r="DK503" s="43"/>
      <c r="DL503" s="43"/>
      <c r="DM503" s="43"/>
      <c r="DN503" s="43"/>
      <c r="DO503" s="43"/>
      <c r="DP503" s="43"/>
      <c r="DQ503" s="43"/>
      <c r="DR503" s="43"/>
      <c r="DS503" s="43"/>
      <c r="DT503" s="43"/>
      <c r="DU503" s="43"/>
      <c r="DV503" s="43"/>
      <c r="DW503" s="43"/>
      <c r="DX503" s="43"/>
      <c r="DY503" s="43"/>
      <c r="DZ503" s="43"/>
      <c r="EA503" s="43"/>
      <c r="EB503" s="43"/>
      <c r="EC503" s="43"/>
      <c r="ED503" s="43"/>
      <c r="EE503" s="43"/>
      <c r="EF503" s="43"/>
      <c r="EG503" s="43"/>
      <c r="EH503" s="43"/>
      <c r="EI503" s="43"/>
      <c r="EJ503" s="43"/>
      <c r="EK503" s="43"/>
      <c r="EL503" s="43"/>
      <c r="EM503" s="43"/>
      <c r="EN503" s="43"/>
      <c r="EO503" s="43"/>
      <c r="EP503" s="43"/>
      <c r="EQ503" s="43"/>
      <c r="ER503" s="43"/>
      <c r="ES503" s="43"/>
      <c r="ET503" s="43"/>
      <c r="EU503" s="43"/>
      <c r="EV503" s="43"/>
      <c r="EW503" s="43"/>
      <c r="EX503" s="43"/>
      <c r="EY503" s="43"/>
      <c r="EZ503" s="43"/>
      <c r="FA503" s="43"/>
      <c r="FB503" s="43"/>
      <c r="FC503" s="43"/>
      <c r="FD503" s="43"/>
      <c r="FE503" s="43"/>
      <c r="FF503" s="43"/>
      <c r="FG503" s="43"/>
      <c r="FH503" s="43"/>
      <c r="FI503" s="43"/>
      <c r="FJ503" s="43"/>
      <c r="FK503" s="43"/>
      <c r="FL503" s="43"/>
      <c r="FM503" s="43"/>
      <c r="FN503" s="43"/>
      <c r="FO503" s="43"/>
      <c r="FP503" s="43"/>
      <c r="FQ503" s="43"/>
      <c r="FR503" s="43"/>
      <c r="FS503" s="43"/>
      <c r="FT503" s="43"/>
      <c r="FU503" s="43"/>
      <c r="FV503" s="43"/>
      <c r="FW503" s="43"/>
      <c r="FX503" s="43"/>
      <c r="FY503" s="43"/>
      <c r="FZ503" s="43"/>
      <c r="GA503" s="43"/>
      <c r="GB503" s="43"/>
      <c r="GC503" s="43"/>
      <c r="GD503" s="43"/>
      <c r="GE503" s="43"/>
      <c r="GF503" s="43"/>
      <c r="GG503" s="43"/>
      <c r="GH503" s="43"/>
      <c r="GI503" s="43"/>
      <c r="GJ503" s="43"/>
      <c r="GK503" s="43"/>
      <c r="GL503" s="43"/>
      <c r="GM503" s="43"/>
      <c r="GN503" s="43"/>
      <c r="GO503" s="43"/>
      <c r="GP503" s="43"/>
      <c r="GQ503" s="43"/>
      <c r="GR503" s="43"/>
      <c r="GS503" s="43"/>
      <c r="GT503" s="43"/>
      <c r="GU503" s="43"/>
      <c r="GV503" s="43"/>
      <c r="GW503" s="43"/>
      <c r="GX503" s="43"/>
      <c r="GY503" s="43"/>
      <c r="GZ503" s="43"/>
      <c r="HA503" s="43"/>
      <c r="HB503" s="43"/>
      <c r="HC503" s="43"/>
      <c r="HD503" s="43"/>
      <c r="HE503" s="43"/>
      <c r="HF503" s="43"/>
      <c r="HG503" s="43"/>
      <c r="HH503" s="43"/>
      <c r="HI503" s="43"/>
      <c r="HJ503" s="43"/>
      <c r="HK503" s="43"/>
      <c r="HL503" s="43"/>
      <c r="HM503" s="43"/>
      <c r="HN503" s="43"/>
      <c r="HO503" s="43"/>
      <c r="HP503" s="43"/>
      <c r="HQ503" s="43"/>
      <c r="HR503" s="43"/>
      <c r="HS503" s="43"/>
      <c r="HT503" s="43"/>
      <c r="HU503" s="43"/>
      <c r="HV503" s="43"/>
      <c r="HW503" s="43"/>
      <c r="HX503" s="43"/>
      <c r="HY503" s="43"/>
      <c r="HZ503" s="43"/>
      <c r="IA503" s="43"/>
      <c r="IB503" s="43"/>
      <c r="IC503" s="43"/>
      <c r="ID503" s="43"/>
      <c r="IE503" s="43"/>
      <c r="IF503" s="43"/>
      <c r="IG503" s="43"/>
      <c r="IH503" s="43"/>
      <c r="II503" s="43"/>
      <c r="IJ503" s="43"/>
      <c r="IK503" s="43"/>
      <c r="IL503" s="43"/>
      <c r="IM503" s="43"/>
      <c r="IN503" s="43"/>
      <c r="IO503" s="43"/>
      <c r="IP503" s="43"/>
      <c r="IQ503" s="43"/>
      <c r="IR503" s="43"/>
      <c r="IS503" s="43"/>
      <c r="IT503" s="43"/>
      <c r="IU503" s="43"/>
      <c r="IV503" s="43"/>
    </row>
    <row r="504" spans="1:256" s="201" customFormat="1" x14ac:dyDescent="0.2">
      <c r="A504" s="185"/>
      <c r="B504" s="187"/>
      <c r="C504" s="196"/>
      <c r="D504" s="43"/>
      <c r="E504" s="185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  <c r="CR504" s="43"/>
      <c r="CS504" s="43"/>
      <c r="CT504" s="43"/>
      <c r="CU504" s="43"/>
      <c r="CV504" s="43"/>
      <c r="CW504" s="43"/>
      <c r="CX504" s="43"/>
      <c r="CY504" s="43"/>
      <c r="CZ504" s="43"/>
      <c r="DA504" s="43"/>
      <c r="DB504" s="43"/>
      <c r="DC504" s="43"/>
      <c r="DD504" s="43"/>
      <c r="DE504" s="43"/>
      <c r="DF504" s="43"/>
      <c r="DG504" s="43"/>
      <c r="DH504" s="43"/>
      <c r="DI504" s="43"/>
      <c r="DJ504" s="43"/>
      <c r="DK504" s="43"/>
      <c r="DL504" s="43"/>
      <c r="DM504" s="43"/>
      <c r="DN504" s="43"/>
      <c r="DO504" s="43"/>
      <c r="DP504" s="43"/>
      <c r="DQ504" s="43"/>
      <c r="DR504" s="43"/>
      <c r="DS504" s="43"/>
      <c r="DT504" s="43"/>
      <c r="DU504" s="43"/>
      <c r="DV504" s="43"/>
      <c r="DW504" s="43"/>
      <c r="DX504" s="43"/>
      <c r="DY504" s="43"/>
      <c r="DZ504" s="43"/>
      <c r="EA504" s="43"/>
      <c r="EB504" s="43"/>
      <c r="EC504" s="43"/>
      <c r="ED504" s="43"/>
      <c r="EE504" s="43"/>
      <c r="EF504" s="43"/>
      <c r="EG504" s="43"/>
      <c r="EH504" s="43"/>
      <c r="EI504" s="43"/>
      <c r="EJ504" s="43"/>
      <c r="EK504" s="43"/>
      <c r="EL504" s="43"/>
      <c r="EM504" s="43"/>
      <c r="EN504" s="43"/>
      <c r="EO504" s="43"/>
      <c r="EP504" s="43"/>
      <c r="EQ504" s="43"/>
      <c r="ER504" s="43"/>
      <c r="ES504" s="43"/>
      <c r="ET504" s="43"/>
      <c r="EU504" s="43"/>
      <c r="EV504" s="43"/>
      <c r="EW504" s="43"/>
      <c r="EX504" s="43"/>
      <c r="EY504" s="43"/>
      <c r="EZ504" s="43"/>
      <c r="FA504" s="43"/>
      <c r="FB504" s="43"/>
      <c r="FC504" s="43"/>
      <c r="FD504" s="43"/>
      <c r="FE504" s="43"/>
      <c r="FF504" s="43"/>
      <c r="FG504" s="43"/>
      <c r="FH504" s="43"/>
      <c r="FI504" s="43"/>
      <c r="FJ504" s="43"/>
      <c r="FK504" s="43"/>
      <c r="FL504" s="43"/>
      <c r="FM504" s="43"/>
      <c r="FN504" s="43"/>
      <c r="FO504" s="43"/>
      <c r="FP504" s="43"/>
      <c r="FQ504" s="43"/>
      <c r="FR504" s="43"/>
      <c r="FS504" s="43"/>
      <c r="FT504" s="43"/>
      <c r="FU504" s="43"/>
      <c r="FV504" s="43"/>
      <c r="FW504" s="43"/>
      <c r="FX504" s="43"/>
      <c r="FY504" s="43"/>
      <c r="FZ504" s="43"/>
      <c r="GA504" s="43"/>
      <c r="GB504" s="43"/>
      <c r="GC504" s="43"/>
      <c r="GD504" s="43"/>
      <c r="GE504" s="43"/>
      <c r="GF504" s="43"/>
      <c r="GG504" s="43"/>
      <c r="GH504" s="43"/>
      <c r="GI504" s="43"/>
      <c r="GJ504" s="43"/>
      <c r="GK504" s="43"/>
      <c r="GL504" s="43"/>
      <c r="GM504" s="43"/>
      <c r="GN504" s="43"/>
      <c r="GO504" s="43"/>
      <c r="GP504" s="43"/>
      <c r="GQ504" s="43"/>
      <c r="GR504" s="43"/>
      <c r="GS504" s="43"/>
      <c r="GT504" s="43"/>
      <c r="GU504" s="43"/>
      <c r="GV504" s="43"/>
      <c r="GW504" s="43"/>
      <c r="GX504" s="43"/>
      <c r="GY504" s="43"/>
      <c r="GZ504" s="43"/>
      <c r="HA504" s="43"/>
      <c r="HB504" s="43"/>
      <c r="HC504" s="43"/>
      <c r="HD504" s="43"/>
      <c r="HE504" s="43"/>
      <c r="HF504" s="43"/>
      <c r="HG504" s="43"/>
      <c r="HH504" s="43"/>
      <c r="HI504" s="43"/>
      <c r="HJ504" s="43"/>
      <c r="HK504" s="43"/>
      <c r="HL504" s="43"/>
      <c r="HM504" s="43"/>
      <c r="HN504" s="43"/>
      <c r="HO504" s="43"/>
      <c r="HP504" s="43"/>
      <c r="HQ504" s="43"/>
      <c r="HR504" s="43"/>
      <c r="HS504" s="43"/>
      <c r="HT504" s="43"/>
      <c r="HU504" s="43"/>
      <c r="HV504" s="43"/>
      <c r="HW504" s="43"/>
      <c r="HX504" s="43"/>
      <c r="HY504" s="43"/>
      <c r="HZ504" s="43"/>
      <c r="IA504" s="43"/>
      <c r="IB504" s="43"/>
      <c r="IC504" s="43"/>
      <c r="ID504" s="43"/>
      <c r="IE504" s="43"/>
      <c r="IF504" s="43"/>
      <c r="IG504" s="43"/>
      <c r="IH504" s="43"/>
      <c r="II504" s="43"/>
      <c r="IJ504" s="43"/>
      <c r="IK504" s="43"/>
      <c r="IL504" s="43"/>
      <c r="IM504" s="43"/>
      <c r="IN504" s="43"/>
      <c r="IO504" s="43"/>
      <c r="IP504" s="43"/>
      <c r="IQ504" s="43"/>
      <c r="IR504" s="43"/>
      <c r="IS504" s="43"/>
      <c r="IT504" s="43"/>
      <c r="IU504" s="43"/>
      <c r="IV504" s="43"/>
    </row>
    <row r="505" spans="1:256" s="201" customFormat="1" x14ac:dyDescent="0.2">
      <c r="A505" s="185"/>
      <c r="B505" s="187"/>
      <c r="C505" s="196"/>
      <c r="D505" s="43"/>
      <c r="E505" s="185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  <c r="CR505" s="43"/>
      <c r="CS505" s="43"/>
      <c r="CT505" s="43"/>
      <c r="CU505" s="43"/>
      <c r="CV505" s="43"/>
      <c r="CW505" s="43"/>
      <c r="CX505" s="43"/>
      <c r="CY505" s="43"/>
      <c r="CZ505" s="43"/>
      <c r="DA505" s="43"/>
      <c r="DB505" s="43"/>
      <c r="DC505" s="43"/>
      <c r="DD505" s="43"/>
      <c r="DE505" s="43"/>
      <c r="DF505" s="43"/>
      <c r="DG505" s="43"/>
      <c r="DH505" s="43"/>
      <c r="DI505" s="43"/>
      <c r="DJ505" s="43"/>
      <c r="DK505" s="43"/>
      <c r="DL505" s="43"/>
      <c r="DM505" s="43"/>
      <c r="DN505" s="43"/>
      <c r="DO505" s="43"/>
      <c r="DP505" s="43"/>
      <c r="DQ505" s="43"/>
      <c r="DR505" s="43"/>
      <c r="DS505" s="43"/>
      <c r="DT505" s="43"/>
      <c r="DU505" s="43"/>
      <c r="DV505" s="43"/>
      <c r="DW505" s="43"/>
      <c r="DX505" s="43"/>
      <c r="DY505" s="43"/>
      <c r="DZ505" s="43"/>
      <c r="EA505" s="43"/>
      <c r="EB505" s="43"/>
      <c r="EC505" s="43"/>
      <c r="ED505" s="43"/>
      <c r="EE505" s="43"/>
      <c r="EF505" s="43"/>
      <c r="EG505" s="43"/>
      <c r="EH505" s="43"/>
      <c r="EI505" s="43"/>
      <c r="EJ505" s="43"/>
      <c r="EK505" s="43"/>
      <c r="EL505" s="43"/>
      <c r="EM505" s="43"/>
      <c r="EN505" s="43"/>
      <c r="EO505" s="43"/>
      <c r="EP505" s="43"/>
      <c r="EQ505" s="43"/>
      <c r="ER505" s="43"/>
      <c r="ES505" s="43"/>
      <c r="ET505" s="43"/>
      <c r="EU505" s="43"/>
      <c r="EV505" s="43"/>
      <c r="EW505" s="43"/>
      <c r="EX505" s="43"/>
      <c r="EY505" s="43"/>
      <c r="EZ505" s="43"/>
      <c r="FA505" s="43"/>
      <c r="FB505" s="43"/>
      <c r="FC505" s="43"/>
      <c r="FD505" s="43"/>
      <c r="FE505" s="43"/>
      <c r="FF505" s="43"/>
      <c r="FG505" s="43"/>
      <c r="FH505" s="43"/>
      <c r="FI505" s="43"/>
      <c r="FJ505" s="43"/>
      <c r="FK505" s="43"/>
      <c r="FL505" s="43"/>
      <c r="FM505" s="43"/>
      <c r="FN505" s="43"/>
      <c r="FO505" s="43"/>
      <c r="FP505" s="43"/>
      <c r="FQ505" s="43"/>
      <c r="FR505" s="43"/>
      <c r="FS505" s="43"/>
      <c r="FT505" s="43"/>
      <c r="FU505" s="43"/>
      <c r="FV505" s="43"/>
      <c r="FW505" s="43"/>
      <c r="FX505" s="43"/>
      <c r="FY505" s="43"/>
      <c r="FZ505" s="43"/>
      <c r="GA505" s="43"/>
      <c r="GB505" s="43"/>
      <c r="GC505" s="43"/>
      <c r="GD505" s="43"/>
      <c r="GE505" s="43"/>
      <c r="GF505" s="43"/>
      <c r="GG505" s="43"/>
      <c r="GH505" s="43"/>
      <c r="GI505" s="43"/>
      <c r="GJ505" s="43"/>
      <c r="GK505" s="43"/>
      <c r="GL505" s="43"/>
      <c r="GM505" s="43"/>
      <c r="GN505" s="43"/>
      <c r="GO505" s="43"/>
      <c r="GP505" s="43"/>
      <c r="GQ505" s="43"/>
      <c r="GR505" s="43"/>
      <c r="GS505" s="43"/>
      <c r="GT505" s="43"/>
      <c r="GU505" s="43"/>
      <c r="GV505" s="43"/>
      <c r="GW505" s="43"/>
      <c r="GX505" s="43"/>
      <c r="GY505" s="43"/>
      <c r="GZ505" s="43"/>
      <c r="HA505" s="43"/>
      <c r="HB505" s="43"/>
      <c r="HC505" s="43"/>
      <c r="HD505" s="43"/>
      <c r="HE505" s="43"/>
      <c r="HF505" s="43"/>
      <c r="HG505" s="43"/>
      <c r="HH505" s="43"/>
      <c r="HI505" s="43"/>
      <c r="HJ505" s="43"/>
      <c r="HK505" s="43"/>
      <c r="HL505" s="43"/>
      <c r="HM505" s="43"/>
      <c r="HN505" s="43"/>
      <c r="HO505" s="43"/>
      <c r="HP505" s="43"/>
      <c r="HQ505" s="43"/>
      <c r="HR505" s="43"/>
      <c r="HS505" s="43"/>
      <c r="HT505" s="43"/>
      <c r="HU505" s="43"/>
      <c r="HV505" s="43"/>
      <c r="HW505" s="43"/>
      <c r="HX505" s="43"/>
      <c r="HY505" s="43"/>
      <c r="HZ505" s="43"/>
      <c r="IA505" s="43"/>
      <c r="IB505" s="43"/>
      <c r="IC505" s="43"/>
      <c r="ID505" s="43"/>
      <c r="IE505" s="43"/>
      <c r="IF505" s="43"/>
      <c r="IG505" s="43"/>
      <c r="IH505" s="43"/>
      <c r="II505" s="43"/>
      <c r="IJ505" s="43"/>
      <c r="IK505" s="43"/>
      <c r="IL505" s="43"/>
      <c r="IM505" s="43"/>
      <c r="IN505" s="43"/>
      <c r="IO505" s="43"/>
      <c r="IP505" s="43"/>
      <c r="IQ505" s="43"/>
      <c r="IR505" s="43"/>
      <c r="IS505" s="43"/>
      <c r="IT505" s="43"/>
      <c r="IU505" s="43"/>
      <c r="IV505" s="43"/>
    </row>
    <row r="506" spans="1:256" s="201" customFormat="1" x14ac:dyDescent="0.2">
      <c r="A506" s="185"/>
      <c r="B506" s="187"/>
      <c r="C506" s="196"/>
      <c r="D506" s="43"/>
      <c r="E506" s="185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  <c r="CR506" s="43"/>
      <c r="CS506" s="43"/>
      <c r="CT506" s="43"/>
      <c r="CU506" s="43"/>
      <c r="CV506" s="43"/>
      <c r="CW506" s="43"/>
      <c r="CX506" s="43"/>
      <c r="CY506" s="43"/>
      <c r="CZ506" s="43"/>
      <c r="DA506" s="43"/>
      <c r="DB506" s="43"/>
      <c r="DC506" s="43"/>
      <c r="DD506" s="43"/>
      <c r="DE506" s="43"/>
      <c r="DF506" s="43"/>
      <c r="DG506" s="43"/>
      <c r="DH506" s="43"/>
      <c r="DI506" s="43"/>
      <c r="DJ506" s="43"/>
      <c r="DK506" s="43"/>
      <c r="DL506" s="43"/>
      <c r="DM506" s="43"/>
      <c r="DN506" s="43"/>
      <c r="DO506" s="43"/>
      <c r="DP506" s="43"/>
      <c r="DQ506" s="43"/>
      <c r="DR506" s="43"/>
      <c r="DS506" s="43"/>
      <c r="DT506" s="43"/>
      <c r="DU506" s="43"/>
      <c r="DV506" s="43"/>
      <c r="DW506" s="43"/>
      <c r="DX506" s="43"/>
      <c r="DY506" s="43"/>
      <c r="DZ506" s="43"/>
      <c r="EA506" s="43"/>
      <c r="EB506" s="43"/>
      <c r="EC506" s="43"/>
      <c r="ED506" s="43"/>
      <c r="EE506" s="43"/>
      <c r="EF506" s="43"/>
      <c r="EG506" s="43"/>
      <c r="EH506" s="43"/>
      <c r="EI506" s="43"/>
      <c r="EJ506" s="43"/>
      <c r="EK506" s="43"/>
      <c r="EL506" s="43"/>
      <c r="EM506" s="43"/>
      <c r="EN506" s="43"/>
      <c r="EO506" s="43"/>
      <c r="EP506" s="43"/>
      <c r="EQ506" s="43"/>
      <c r="ER506" s="43"/>
      <c r="ES506" s="43"/>
      <c r="ET506" s="43"/>
      <c r="EU506" s="43"/>
      <c r="EV506" s="43"/>
      <c r="EW506" s="43"/>
      <c r="EX506" s="43"/>
      <c r="EY506" s="43"/>
      <c r="EZ506" s="43"/>
      <c r="FA506" s="43"/>
      <c r="FB506" s="43"/>
      <c r="FC506" s="43"/>
      <c r="FD506" s="43"/>
      <c r="FE506" s="43"/>
      <c r="FF506" s="43"/>
      <c r="FG506" s="43"/>
      <c r="FH506" s="43"/>
      <c r="FI506" s="43"/>
      <c r="FJ506" s="43"/>
      <c r="FK506" s="43"/>
      <c r="FL506" s="43"/>
      <c r="FM506" s="43"/>
      <c r="FN506" s="43"/>
      <c r="FO506" s="43"/>
      <c r="FP506" s="43"/>
      <c r="FQ506" s="43"/>
      <c r="FR506" s="43"/>
      <c r="FS506" s="43"/>
      <c r="FT506" s="43"/>
      <c r="FU506" s="43"/>
      <c r="FV506" s="43"/>
      <c r="FW506" s="43"/>
      <c r="FX506" s="43"/>
      <c r="FY506" s="43"/>
      <c r="FZ506" s="43"/>
      <c r="GA506" s="43"/>
      <c r="GB506" s="43"/>
      <c r="GC506" s="43"/>
      <c r="GD506" s="43"/>
      <c r="GE506" s="43"/>
      <c r="GF506" s="43"/>
      <c r="GG506" s="43"/>
      <c r="GH506" s="43"/>
      <c r="GI506" s="43"/>
      <c r="GJ506" s="43"/>
      <c r="GK506" s="43"/>
      <c r="GL506" s="43"/>
      <c r="GM506" s="43"/>
      <c r="GN506" s="43"/>
      <c r="GO506" s="43"/>
      <c r="GP506" s="43"/>
      <c r="GQ506" s="43"/>
      <c r="GR506" s="43"/>
      <c r="GS506" s="43"/>
      <c r="GT506" s="43"/>
      <c r="GU506" s="43"/>
      <c r="GV506" s="43"/>
      <c r="GW506" s="43"/>
      <c r="GX506" s="43"/>
      <c r="GY506" s="43"/>
      <c r="GZ506" s="43"/>
      <c r="HA506" s="43"/>
      <c r="HB506" s="43"/>
      <c r="HC506" s="43"/>
      <c r="HD506" s="43"/>
      <c r="HE506" s="43"/>
      <c r="HF506" s="43"/>
      <c r="HG506" s="43"/>
      <c r="HH506" s="43"/>
      <c r="HI506" s="43"/>
      <c r="HJ506" s="43"/>
      <c r="HK506" s="43"/>
      <c r="HL506" s="43"/>
      <c r="HM506" s="43"/>
      <c r="HN506" s="43"/>
      <c r="HO506" s="43"/>
      <c r="HP506" s="43"/>
      <c r="HQ506" s="43"/>
      <c r="HR506" s="43"/>
      <c r="HS506" s="43"/>
      <c r="HT506" s="43"/>
      <c r="HU506" s="43"/>
      <c r="HV506" s="43"/>
      <c r="HW506" s="43"/>
      <c r="HX506" s="43"/>
      <c r="HY506" s="43"/>
      <c r="HZ506" s="43"/>
      <c r="IA506" s="43"/>
      <c r="IB506" s="43"/>
      <c r="IC506" s="43"/>
      <c r="ID506" s="43"/>
      <c r="IE506" s="43"/>
      <c r="IF506" s="43"/>
      <c r="IG506" s="43"/>
      <c r="IH506" s="43"/>
      <c r="II506" s="43"/>
      <c r="IJ506" s="43"/>
      <c r="IK506" s="43"/>
      <c r="IL506" s="43"/>
      <c r="IM506" s="43"/>
      <c r="IN506" s="43"/>
      <c r="IO506" s="43"/>
      <c r="IP506" s="43"/>
      <c r="IQ506" s="43"/>
      <c r="IR506" s="43"/>
      <c r="IS506" s="43"/>
      <c r="IT506" s="43"/>
      <c r="IU506" s="43"/>
      <c r="IV506" s="43"/>
    </row>
    <row r="507" spans="1:256" s="201" customFormat="1" x14ac:dyDescent="0.2">
      <c r="A507" s="185"/>
      <c r="B507" s="187"/>
      <c r="C507" s="196"/>
      <c r="D507" s="43"/>
      <c r="E507" s="185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  <c r="DI507" s="43"/>
      <c r="DJ507" s="43"/>
      <c r="DK507" s="43"/>
      <c r="DL507" s="43"/>
      <c r="DM507" s="43"/>
      <c r="DN507" s="43"/>
      <c r="DO507" s="43"/>
      <c r="DP507" s="43"/>
      <c r="DQ507" s="43"/>
      <c r="DR507" s="43"/>
      <c r="DS507" s="43"/>
      <c r="DT507" s="43"/>
      <c r="DU507" s="43"/>
      <c r="DV507" s="43"/>
      <c r="DW507" s="43"/>
      <c r="DX507" s="43"/>
      <c r="DY507" s="43"/>
      <c r="DZ507" s="43"/>
      <c r="EA507" s="43"/>
      <c r="EB507" s="43"/>
      <c r="EC507" s="43"/>
      <c r="ED507" s="43"/>
      <c r="EE507" s="43"/>
      <c r="EF507" s="43"/>
      <c r="EG507" s="43"/>
      <c r="EH507" s="43"/>
      <c r="EI507" s="43"/>
      <c r="EJ507" s="43"/>
      <c r="EK507" s="43"/>
      <c r="EL507" s="43"/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/>
      <c r="EX507" s="43"/>
      <c r="EY507" s="43"/>
      <c r="EZ507" s="43"/>
      <c r="FA507" s="43"/>
      <c r="FB507" s="43"/>
      <c r="FC507" s="43"/>
      <c r="FD507" s="43"/>
      <c r="FE507" s="43"/>
      <c r="FF507" s="43"/>
      <c r="FG507" s="43"/>
      <c r="FH507" s="43"/>
      <c r="FI507" s="43"/>
      <c r="FJ507" s="43"/>
      <c r="FK507" s="43"/>
      <c r="FL507" s="43"/>
      <c r="FM507" s="43"/>
      <c r="FN507" s="43"/>
      <c r="FO507" s="43"/>
      <c r="FP507" s="43"/>
      <c r="FQ507" s="43"/>
      <c r="FR507" s="43"/>
      <c r="FS507" s="43"/>
      <c r="FT507" s="43"/>
      <c r="FU507" s="43"/>
      <c r="FV507" s="43"/>
      <c r="FW507" s="43"/>
      <c r="FX507" s="43"/>
      <c r="FY507" s="43"/>
      <c r="FZ507" s="43"/>
      <c r="GA507" s="43"/>
      <c r="GB507" s="43"/>
      <c r="GC507" s="43"/>
      <c r="GD507" s="43"/>
      <c r="GE507" s="43"/>
      <c r="GF507" s="43"/>
      <c r="GG507" s="43"/>
      <c r="GH507" s="43"/>
      <c r="GI507" s="43"/>
      <c r="GJ507" s="43"/>
      <c r="GK507" s="43"/>
      <c r="GL507" s="43"/>
      <c r="GM507" s="43"/>
      <c r="GN507" s="43"/>
      <c r="GO507" s="43"/>
      <c r="GP507" s="43"/>
      <c r="GQ507" s="43"/>
      <c r="GR507" s="43"/>
      <c r="GS507" s="43"/>
      <c r="GT507" s="43"/>
      <c r="GU507" s="43"/>
      <c r="GV507" s="43"/>
      <c r="GW507" s="43"/>
      <c r="GX507" s="43"/>
      <c r="GY507" s="43"/>
      <c r="GZ507" s="43"/>
      <c r="HA507" s="43"/>
      <c r="HB507" s="43"/>
      <c r="HC507" s="43"/>
      <c r="HD507" s="43"/>
      <c r="HE507" s="43"/>
      <c r="HF507" s="43"/>
      <c r="HG507" s="43"/>
      <c r="HH507" s="43"/>
      <c r="HI507" s="43"/>
      <c r="HJ507" s="43"/>
      <c r="HK507" s="43"/>
      <c r="HL507" s="43"/>
      <c r="HM507" s="43"/>
      <c r="HN507" s="43"/>
      <c r="HO507" s="43"/>
      <c r="HP507" s="43"/>
      <c r="HQ507" s="43"/>
      <c r="HR507" s="43"/>
      <c r="HS507" s="43"/>
      <c r="HT507" s="43"/>
      <c r="HU507" s="43"/>
      <c r="HV507" s="43"/>
      <c r="HW507" s="43"/>
      <c r="HX507" s="43"/>
      <c r="HY507" s="43"/>
      <c r="HZ507" s="43"/>
      <c r="IA507" s="43"/>
      <c r="IB507" s="43"/>
      <c r="IC507" s="43"/>
      <c r="ID507" s="43"/>
      <c r="IE507" s="43"/>
      <c r="IF507" s="43"/>
      <c r="IG507" s="43"/>
      <c r="IH507" s="43"/>
      <c r="II507" s="43"/>
      <c r="IJ507" s="43"/>
      <c r="IK507" s="43"/>
      <c r="IL507" s="43"/>
      <c r="IM507" s="43"/>
      <c r="IN507" s="43"/>
      <c r="IO507" s="43"/>
      <c r="IP507" s="43"/>
      <c r="IQ507" s="43"/>
      <c r="IR507" s="43"/>
      <c r="IS507" s="43"/>
      <c r="IT507" s="43"/>
      <c r="IU507" s="43"/>
      <c r="IV507" s="43"/>
    </row>
    <row r="508" spans="1:256" s="201" customFormat="1" x14ac:dyDescent="0.2">
      <c r="A508" s="185"/>
      <c r="B508" s="187"/>
      <c r="C508" s="196"/>
      <c r="D508" s="43"/>
      <c r="E508" s="185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  <c r="DI508" s="43"/>
      <c r="DJ508" s="43"/>
      <c r="DK508" s="43"/>
      <c r="DL508" s="43"/>
      <c r="DM508" s="43"/>
      <c r="DN508" s="43"/>
      <c r="DO508" s="43"/>
      <c r="DP508" s="43"/>
      <c r="DQ508" s="43"/>
      <c r="DR508" s="43"/>
      <c r="DS508" s="43"/>
      <c r="DT508" s="43"/>
      <c r="DU508" s="43"/>
      <c r="DV508" s="43"/>
      <c r="DW508" s="43"/>
      <c r="DX508" s="43"/>
      <c r="DY508" s="43"/>
      <c r="DZ508" s="43"/>
      <c r="EA508" s="43"/>
      <c r="EB508" s="43"/>
      <c r="EC508" s="43"/>
      <c r="ED508" s="43"/>
      <c r="EE508" s="43"/>
      <c r="EF508" s="43"/>
      <c r="EG508" s="43"/>
      <c r="EH508" s="43"/>
      <c r="EI508" s="43"/>
      <c r="EJ508" s="43"/>
      <c r="EK508" s="43"/>
      <c r="EL508" s="43"/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/>
      <c r="EX508" s="43"/>
      <c r="EY508" s="43"/>
      <c r="EZ508" s="43"/>
      <c r="FA508" s="43"/>
      <c r="FB508" s="43"/>
      <c r="FC508" s="43"/>
      <c r="FD508" s="43"/>
      <c r="FE508" s="43"/>
      <c r="FF508" s="43"/>
      <c r="FG508" s="43"/>
      <c r="FH508" s="43"/>
      <c r="FI508" s="43"/>
      <c r="FJ508" s="43"/>
      <c r="FK508" s="43"/>
      <c r="FL508" s="43"/>
      <c r="FM508" s="43"/>
      <c r="FN508" s="43"/>
      <c r="FO508" s="43"/>
      <c r="FP508" s="43"/>
      <c r="FQ508" s="43"/>
      <c r="FR508" s="43"/>
      <c r="FS508" s="43"/>
      <c r="FT508" s="43"/>
      <c r="FU508" s="43"/>
      <c r="FV508" s="43"/>
      <c r="FW508" s="43"/>
      <c r="FX508" s="43"/>
      <c r="FY508" s="43"/>
      <c r="FZ508" s="43"/>
      <c r="GA508" s="43"/>
      <c r="GB508" s="43"/>
      <c r="GC508" s="43"/>
      <c r="GD508" s="43"/>
      <c r="GE508" s="43"/>
      <c r="GF508" s="43"/>
      <c r="GG508" s="43"/>
      <c r="GH508" s="43"/>
      <c r="GI508" s="43"/>
      <c r="GJ508" s="43"/>
      <c r="GK508" s="43"/>
      <c r="GL508" s="43"/>
      <c r="GM508" s="43"/>
      <c r="GN508" s="43"/>
      <c r="GO508" s="43"/>
      <c r="GP508" s="43"/>
      <c r="GQ508" s="43"/>
      <c r="GR508" s="43"/>
      <c r="GS508" s="43"/>
      <c r="GT508" s="43"/>
      <c r="GU508" s="43"/>
      <c r="GV508" s="43"/>
      <c r="GW508" s="43"/>
      <c r="GX508" s="43"/>
      <c r="GY508" s="43"/>
      <c r="GZ508" s="43"/>
      <c r="HA508" s="43"/>
      <c r="HB508" s="43"/>
      <c r="HC508" s="43"/>
      <c r="HD508" s="43"/>
      <c r="HE508" s="43"/>
      <c r="HF508" s="43"/>
      <c r="HG508" s="43"/>
      <c r="HH508" s="43"/>
      <c r="HI508" s="43"/>
      <c r="HJ508" s="43"/>
      <c r="HK508" s="43"/>
      <c r="HL508" s="43"/>
      <c r="HM508" s="43"/>
      <c r="HN508" s="43"/>
      <c r="HO508" s="43"/>
      <c r="HP508" s="43"/>
      <c r="HQ508" s="43"/>
      <c r="HR508" s="43"/>
      <c r="HS508" s="43"/>
      <c r="HT508" s="43"/>
      <c r="HU508" s="43"/>
      <c r="HV508" s="43"/>
      <c r="HW508" s="43"/>
      <c r="HX508" s="43"/>
      <c r="HY508" s="43"/>
      <c r="HZ508" s="43"/>
      <c r="IA508" s="43"/>
      <c r="IB508" s="43"/>
      <c r="IC508" s="43"/>
      <c r="ID508" s="43"/>
      <c r="IE508" s="43"/>
      <c r="IF508" s="43"/>
      <c r="IG508" s="43"/>
      <c r="IH508" s="43"/>
      <c r="II508" s="43"/>
      <c r="IJ508" s="43"/>
      <c r="IK508" s="43"/>
      <c r="IL508" s="43"/>
      <c r="IM508" s="43"/>
      <c r="IN508" s="43"/>
      <c r="IO508" s="43"/>
      <c r="IP508" s="43"/>
      <c r="IQ508" s="43"/>
      <c r="IR508" s="43"/>
      <c r="IS508" s="43"/>
      <c r="IT508" s="43"/>
      <c r="IU508" s="43"/>
      <c r="IV508" s="43"/>
    </row>
    <row r="509" spans="1:256" s="201" customFormat="1" x14ac:dyDescent="0.2">
      <c r="A509" s="185"/>
      <c r="B509" s="187"/>
      <c r="C509" s="196"/>
      <c r="D509" s="43"/>
      <c r="E509" s="185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3"/>
      <c r="DU509" s="43"/>
      <c r="DV509" s="43"/>
      <c r="DW509" s="43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  <c r="FA509" s="43"/>
      <c r="FB509" s="43"/>
      <c r="FC509" s="43"/>
      <c r="FD509" s="43"/>
      <c r="FE509" s="43"/>
      <c r="FF509" s="43"/>
      <c r="FG509" s="43"/>
      <c r="FH509" s="43"/>
      <c r="FI509" s="43"/>
      <c r="FJ509" s="43"/>
      <c r="FK509" s="43"/>
      <c r="FL509" s="43"/>
      <c r="FM509" s="43"/>
      <c r="FN509" s="43"/>
      <c r="FO509" s="43"/>
      <c r="FP509" s="43"/>
      <c r="FQ509" s="43"/>
      <c r="FR509" s="43"/>
      <c r="FS509" s="43"/>
      <c r="FT509" s="43"/>
      <c r="FU509" s="43"/>
      <c r="FV509" s="43"/>
      <c r="FW509" s="43"/>
      <c r="FX509" s="43"/>
      <c r="FY509" s="43"/>
      <c r="FZ509" s="43"/>
      <c r="GA509" s="43"/>
      <c r="GB509" s="43"/>
      <c r="GC509" s="43"/>
      <c r="GD509" s="43"/>
      <c r="GE509" s="43"/>
      <c r="GF509" s="43"/>
      <c r="GG509" s="43"/>
      <c r="GH509" s="43"/>
      <c r="GI509" s="43"/>
      <c r="GJ509" s="43"/>
      <c r="GK509" s="43"/>
      <c r="GL509" s="43"/>
      <c r="GM509" s="43"/>
      <c r="GN509" s="43"/>
      <c r="GO509" s="43"/>
      <c r="GP509" s="43"/>
      <c r="GQ509" s="43"/>
      <c r="GR509" s="43"/>
      <c r="GS509" s="43"/>
      <c r="GT509" s="43"/>
      <c r="GU509" s="43"/>
      <c r="GV509" s="43"/>
      <c r="GW509" s="43"/>
      <c r="GX509" s="43"/>
      <c r="GY509" s="43"/>
      <c r="GZ509" s="43"/>
      <c r="HA509" s="43"/>
      <c r="HB509" s="43"/>
      <c r="HC509" s="43"/>
      <c r="HD509" s="43"/>
      <c r="HE509" s="43"/>
      <c r="HF509" s="43"/>
      <c r="HG509" s="43"/>
      <c r="HH509" s="43"/>
      <c r="HI509" s="43"/>
      <c r="HJ509" s="43"/>
      <c r="HK509" s="43"/>
      <c r="HL509" s="43"/>
      <c r="HM509" s="43"/>
      <c r="HN509" s="43"/>
      <c r="HO509" s="43"/>
      <c r="HP509" s="43"/>
      <c r="HQ509" s="43"/>
      <c r="HR509" s="43"/>
      <c r="HS509" s="43"/>
      <c r="HT509" s="43"/>
      <c r="HU509" s="43"/>
      <c r="HV509" s="43"/>
      <c r="HW509" s="43"/>
      <c r="HX509" s="43"/>
      <c r="HY509" s="43"/>
      <c r="HZ509" s="43"/>
      <c r="IA509" s="43"/>
      <c r="IB509" s="43"/>
      <c r="IC509" s="43"/>
      <c r="ID509" s="43"/>
      <c r="IE509" s="43"/>
      <c r="IF509" s="43"/>
      <c r="IG509" s="43"/>
      <c r="IH509" s="43"/>
      <c r="II509" s="43"/>
      <c r="IJ509" s="43"/>
      <c r="IK509" s="43"/>
      <c r="IL509" s="43"/>
      <c r="IM509" s="43"/>
      <c r="IN509" s="43"/>
      <c r="IO509" s="43"/>
      <c r="IP509" s="43"/>
      <c r="IQ509" s="43"/>
      <c r="IR509" s="43"/>
      <c r="IS509" s="43"/>
      <c r="IT509" s="43"/>
      <c r="IU509" s="43"/>
      <c r="IV509" s="43"/>
    </row>
    <row r="510" spans="1:256" s="201" customFormat="1" x14ac:dyDescent="0.2">
      <c r="A510" s="185"/>
      <c r="B510" s="187"/>
      <c r="C510" s="196"/>
      <c r="D510" s="43"/>
      <c r="E510" s="185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  <c r="CR510" s="43"/>
      <c r="CS510" s="43"/>
      <c r="CT510" s="43"/>
      <c r="CU510" s="43"/>
      <c r="CV510" s="43"/>
      <c r="CW510" s="43"/>
      <c r="CX510" s="43"/>
      <c r="CY510" s="43"/>
      <c r="CZ510" s="43"/>
      <c r="DA510" s="43"/>
      <c r="DB510" s="43"/>
      <c r="DC510" s="43"/>
      <c r="DD510" s="43"/>
      <c r="DE510" s="43"/>
      <c r="DF510" s="43"/>
      <c r="DG510" s="43"/>
      <c r="DH510" s="43"/>
      <c r="DI510" s="43"/>
      <c r="DJ510" s="43"/>
      <c r="DK510" s="43"/>
      <c r="DL510" s="43"/>
      <c r="DM510" s="43"/>
      <c r="DN510" s="43"/>
      <c r="DO510" s="43"/>
      <c r="DP510" s="43"/>
      <c r="DQ510" s="43"/>
      <c r="DR510" s="43"/>
      <c r="DS510" s="43"/>
      <c r="DT510" s="43"/>
      <c r="DU510" s="43"/>
      <c r="DV510" s="43"/>
      <c r="DW510" s="43"/>
      <c r="DX510" s="43"/>
      <c r="DY510" s="43"/>
      <c r="DZ510" s="43"/>
      <c r="EA510" s="43"/>
      <c r="EB510" s="43"/>
      <c r="EC510" s="43"/>
      <c r="ED510" s="43"/>
      <c r="EE510" s="43"/>
      <c r="EF510" s="43"/>
      <c r="EG510" s="43"/>
      <c r="EH510" s="43"/>
      <c r="EI510" s="43"/>
      <c r="EJ510" s="43"/>
      <c r="EK510" s="43"/>
      <c r="EL510" s="43"/>
      <c r="EM510" s="43"/>
      <c r="EN510" s="43"/>
      <c r="EO510" s="43"/>
      <c r="EP510" s="43"/>
      <c r="EQ510" s="43"/>
      <c r="ER510" s="43"/>
      <c r="ES510" s="43"/>
      <c r="ET510" s="43"/>
      <c r="EU510" s="43"/>
      <c r="EV510" s="43"/>
      <c r="EW510" s="43"/>
      <c r="EX510" s="43"/>
      <c r="EY510" s="43"/>
      <c r="EZ510" s="43"/>
      <c r="FA510" s="43"/>
      <c r="FB510" s="43"/>
      <c r="FC510" s="43"/>
      <c r="FD510" s="43"/>
      <c r="FE510" s="43"/>
      <c r="FF510" s="43"/>
      <c r="FG510" s="43"/>
      <c r="FH510" s="43"/>
      <c r="FI510" s="43"/>
      <c r="FJ510" s="43"/>
      <c r="FK510" s="43"/>
      <c r="FL510" s="43"/>
      <c r="FM510" s="43"/>
      <c r="FN510" s="43"/>
      <c r="FO510" s="43"/>
      <c r="FP510" s="43"/>
      <c r="FQ510" s="43"/>
      <c r="FR510" s="43"/>
      <c r="FS510" s="43"/>
      <c r="FT510" s="43"/>
      <c r="FU510" s="43"/>
      <c r="FV510" s="43"/>
      <c r="FW510" s="43"/>
      <c r="FX510" s="43"/>
      <c r="FY510" s="43"/>
      <c r="FZ510" s="43"/>
      <c r="GA510" s="43"/>
      <c r="GB510" s="43"/>
      <c r="GC510" s="43"/>
      <c r="GD510" s="43"/>
      <c r="GE510" s="43"/>
      <c r="GF510" s="43"/>
      <c r="GG510" s="43"/>
      <c r="GH510" s="43"/>
      <c r="GI510" s="43"/>
      <c r="GJ510" s="43"/>
      <c r="GK510" s="43"/>
      <c r="GL510" s="43"/>
      <c r="GM510" s="43"/>
      <c r="GN510" s="43"/>
      <c r="GO510" s="43"/>
      <c r="GP510" s="43"/>
      <c r="GQ510" s="43"/>
      <c r="GR510" s="43"/>
      <c r="GS510" s="43"/>
      <c r="GT510" s="43"/>
      <c r="GU510" s="43"/>
      <c r="GV510" s="43"/>
      <c r="GW510" s="43"/>
      <c r="GX510" s="43"/>
      <c r="GY510" s="43"/>
      <c r="GZ510" s="43"/>
      <c r="HA510" s="43"/>
      <c r="HB510" s="43"/>
      <c r="HC510" s="43"/>
      <c r="HD510" s="43"/>
      <c r="HE510" s="43"/>
      <c r="HF510" s="43"/>
      <c r="HG510" s="43"/>
      <c r="HH510" s="43"/>
      <c r="HI510" s="43"/>
      <c r="HJ510" s="43"/>
      <c r="HK510" s="43"/>
      <c r="HL510" s="43"/>
      <c r="HM510" s="43"/>
      <c r="HN510" s="43"/>
      <c r="HO510" s="43"/>
      <c r="HP510" s="43"/>
      <c r="HQ510" s="43"/>
      <c r="HR510" s="43"/>
      <c r="HS510" s="43"/>
      <c r="HT510" s="43"/>
      <c r="HU510" s="43"/>
      <c r="HV510" s="43"/>
      <c r="HW510" s="43"/>
      <c r="HX510" s="43"/>
      <c r="HY510" s="43"/>
      <c r="HZ510" s="43"/>
      <c r="IA510" s="43"/>
      <c r="IB510" s="43"/>
      <c r="IC510" s="43"/>
      <c r="ID510" s="43"/>
      <c r="IE510" s="43"/>
      <c r="IF510" s="43"/>
      <c r="IG510" s="43"/>
      <c r="IH510" s="43"/>
      <c r="II510" s="43"/>
      <c r="IJ510" s="43"/>
      <c r="IK510" s="43"/>
      <c r="IL510" s="43"/>
      <c r="IM510" s="43"/>
      <c r="IN510" s="43"/>
      <c r="IO510" s="43"/>
      <c r="IP510" s="43"/>
      <c r="IQ510" s="43"/>
      <c r="IR510" s="43"/>
      <c r="IS510" s="43"/>
      <c r="IT510" s="43"/>
      <c r="IU510" s="43"/>
      <c r="IV510" s="43"/>
    </row>
    <row r="511" spans="1:256" s="201" customFormat="1" x14ac:dyDescent="0.2">
      <c r="A511" s="185"/>
      <c r="B511" s="187"/>
      <c r="C511" s="196"/>
      <c r="D511" s="43"/>
      <c r="E511" s="185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  <c r="DI511" s="43"/>
      <c r="DJ511" s="43"/>
      <c r="DK511" s="43"/>
      <c r="DL511" s="43"/>
      <c r="DM511" s="43"/>
      <c r="DN511" s="43"/>
      <c r="DO511" s="43"/>
      <c r="DP511" s="43"/>
      <c r="DQ511" s="43"/>
      <c r="DR511" s="43"/>
      <c r="DS511" s="43"/>
      <c r="DT511" s="43"/>
      <c r="DU511" s="43"/>
      <c r="DV511" s="43"/>
      <c r="DW511" s="43"/>
      <c r="DX511" s="43"/>
      <c r="DY511" s="43"/>
      <c r="DZ511" s="43"/>
      <c r="EA511" s="43"/>
      <c r="EB511" s="43"/>
      <c r="EC511" s="43"/>
      <c r="ED511" s="43"/>
      <c r="EE511" s="43"/>
      <c r="EF511" s="43"/>
      <c r="EG511" s="43"/>
      <c r="EH511" s="43"/>
      <c r="EI511" s="43"/>
      <c r="EJ511" s="43"/>
      <c r="EK511" s="43"/>
      <c r="EL511" s="43"/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/>
      <c r="EX511" s="43"/>
      <c r="EY511" s="43"/>
      <c r="EZ511" s="43"/>
      <c r="FA511" s="43"/>
      <c r="FB511" s="43"/>
      <c r="FC511" s="43"/>
      <c r="FD511" s="43"/>
      <c r="FE511" s="43"/>
      <c r="FF511" s="43"/>
      <c r="FG511" s="43"/>
      <c r="FH511" s="43"/>
      <c r="FI511" s="43"/>
      <c r="FJ511" s="43"/>
      <c r="FK511" s="43"/>
      <c r="FL511" s="43"/>
      <c r="FM511" s="43"/>
      <c r="FN511" s="43"/>
      <c r="FO511" s="43"/>
      <c r="FP511" s="43"/>
      <c r="FQ511" s="43"/>
      <c r="FR511" s="43"/>
      <c r="FS511" s="43"/>
      <c r="FT511" s="43"/>
      <c r="FU511" s="43"/>
      <c r="FV511" s="43"/>
      <c r="FW511" s="43"/>
      <c r="FX511" s="43"/>
      <c r="FY511" s="43"/>
      <c r="FZ511" s="43"/>
      <c r="GA511" s="43"/>
      <c r="GB511" s="43"/>
      <c r="GC511" s="43"/>
      <c r="GD511" s="43"/>
      <c r="GE511" s="43"/>
      <c r="GF511" s="43"/>
      <c r="GG511" s="43"/>
      <c r="GH511" s="43"/>
      <c r="GI511" s="43"/>
      <c r="GJ511" s="43"/>
      <c r="GK511" s="43"/>
      <c r="GL511" s="43"/>
      <c r="GM511" s="43"/>
      <c r="GN511" s="43"/>
      <c r="GO511" s="43"/>
      <c r="GP511" s="43"/>
      <c r="GQ511" s="43"/>
      <c r="GR511" s="43"/>
      <c r="GS511" s="43"/>
      <c r="GT511" s="43"/>
      <c r="GU511" s="43"/>
      <c r="GV511" s="43"/>
      <c r="GW511" s="43"/>
      <c r="GX511" s="43"/>
      <c r="GY511" s="43"/>
      <c r="GZ511" s="43"/>
      <c r="HA511" s="43"/>
      <c r="HB511" s="43"/>
      <c r="HC511" s="43"/>
      <c r="HD511" s="43"/>
      <c r="HE511" s="43"/>
      <c r="HF511" s="43"/>
      <c r="HG511" s="43"/>
      <c r="HH511" s="43"/>
      <c r="HI511" s="43"/>
      <c r="HJ511" s="43"/>
      <c r="HK511" s="43"/>
      <c r="HL511" s="43"/>
      <c r="HM511" s="43"/>
      <c r="HN511" s="43"/>
      <c r="HO511" s="43"/>
      <c r="HP511" s="43"/>
      <c r="HQ511" s="43"/>
      <c r="HR511" s="43"/>
      <c r="HS511" s="43"/>
      <c r="HT511" s="43"/>
      <c r="HU511" s="43"/>
      <c r="HV511" s="43"/>
      <c r="HW511" s="43"/>
      <c r="HX511" s="43"/>
      <c r="HY511" s="43"/>
      <c r="HZ511" s="43"/>
      <c r="IA511" s="43"/>
      <c r="IB511" s="43"/>
      <c r="IC511" s="43"/>
      <c r="ID511" s="43"/>
      <c r="IE511" s="43"/>
      <c r="IF511" s="43"/>
      <c r="IG511" s="43"/>
      <c r="IH511" s="43"/>
      <c r="II511" s="43"/>
      <c r="IJ511" s="43"/>
      <c r="IK511" s="43"/>
      <c r="IL511" s="43"/>
      <c r="IM511" s="43"/>
      <c r="IN511" s="43"/>
      <c r="IO511" s="43"/>
      <c r="IP511" s="43"/>
      <c r="IQ511" s="43"/>
      <c r="IR511" s="43"/>
      <c r="IS511" s="43"/>
      <c r="IT511" s="43"/>
      <c r="IU511" s="43"/>
      <c r="IV511" s="43"/>
    </row>
    <row r="512" spans="1:256" s="201" customFormat="1" x14ac:dyDescent="0.2">
      <c r="A512" s="185"/>
      <c r="B512" s="187"/>
      <c r="C512" s="196"/>
      <c r="D512" s="43"/>
      <c r="E512" s="185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3"/>
      <c r="DU512" s="43"/>
      <c r="DV512" s="43"/>
      <c r="DW512" s="43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  <c r="FA512" s="43"/>
      <c r="FB512" s="43"/>
      <c r="FC512" s="43"/>
      <c r="FD512" s="43"/>
      <c r="FE512" s="43"/>
      <c r="FF512" s="43"/>
      <c r="FG512" s="43"/>
      <c r="FH512" s="43"/>
      <c r="FI512" s="43"/>
      <c r="FJ512" s="43"/>
      <c r="FK512" s="43"/>
      <c r="FL512" s="43"/>
      <c r="FM512" s="43"/>
      <c r="FN512" s="43"/>
      <c r="FO512" s="43"/>
      <c r="FP512" s="43"/>
      <c r="FQ512" s="43"/>
      <c r="FR512" s="43"/>
      <c r="FS512" s="43"/>
      <c r="FT512" s="43"/>
      <c r="FU512" s="43"/>
      <c r="FV512" s="43"/>
      <c r="FW512" s="43"/>
      <c r="FX512" s="43"/>
      <c r="FY512" s="43"/>
      <c r="FZ512" s="43"/>
      <c r="GA512" s="43"/>
      <c r="GB512" s="43"/>
      <c r="GC512" s="43"/>
      <c r="GD512" s="43"/>
      <c r="GE512" s="43"/>
      <c r="GF512" s="43"/>
      <c r="GG512" s="43"/>
      <c r="GH512" s="43"/>
      <c r="GI512" s="43"/>
      <c r="GJ512" s="43"/>
      <c r="GK512" s="43"/>
      <c r="GL512" s="43"/>
      <c r="GM512" s="43"/>
      <c r="GN512" s="43"/>
      <c r="GO512" s="43"/>
      <c r="GP512" s="43"/>
      <c r="GQ512" s="43"/>
      <c r="GR512" s="43"/>
      <c r="GS512" s="43"/>
      <c r="GT512" s="43"/>
      <c r="GU512" s="43"/>
      <c r="GV512" s="43"/>
      <c r="GW512" s="43"/>
      <c r="GX512" s="43"/>
      <c r="GY512" s="43"/>
      <c r="GZ512" s="43"/>
      <c r="HA512" s="43"/>
      <c r="HB512" s="43"/>
      <c r="HC512" s="43"/>
      <c r="HD512" s="43"/>
      <c r="HE512" s="43"/>
      <c r="HF512" s="43"/>
      <c r="HG512" s="43"/>
      <c r="HH512" s="43"/>
      <c r="HI512" s="43"/>
      <c r="HJ512" s="43"/>
      <c r="HK512" s="43"/>
      <c r="HL512" s="43"/>
      <c r="HM512" s="43"/>
      <c r="HN512" s="43"/>
      <c r="HO512" s="43"/>
      <c r="HP512" s="43"/>
      <c r="HQ512" s="43"/>
      <c r="HR512" s="43"/>
      <c r="HS512" s="43"/>
      <c r="HT512" s="43"/>
      <c r="HU512" s="43"/>
      <c r="HV512" s="43"/>
      <c r="HW512" s="43"/>
      <c r="HX512" s="43"/>
      <c r="HY512" s="43"/>
      <c r="HZ512" s="43"/>
      <c r="IA512" s="43"/>
      <c r="IB512" s="43"/>
      <c r="IC512" s="43"/>
      <c r="ID512" s="43"/>
      <c r="IE512" s="43"/>
      <c r="IF512" s="43"/>
      <c r="IG512" s="43"/>
      <c r="IH512" s="43"/>
      <c r="II512" s="43"/>
      <c r="IJ512" s="43"/>
      <c r="IK512" s="43"/>
      <c r="IL512" s="43"/>
      <c r="IM512" s="43"/>
      <c r="IN512" s="43"/>
      <c r="IO512" s="43"/>
      <c r="IP512" s="43"/>
      <c r="IQ512" s="43"/>
      <c r="IR512" s="43"/>
      <c r="IS512" s="43"/>
      <c r="IT512" s="43"/>
      <c r="IU512" s="43"/>
      <c r="IV512" s="43"/>
    </row>
    <row r="513" spans="1:256" s="201" customFormat="1" x14ac:dyDescent="0.2">
      <c r="A513" s="185"/>
      <c r="B513" s="187"/>
      <c r="C513" s="196"/>
      <c r="D513" s="43"/>
      <c r="E513" s="185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3"/>
      <c r="DU513" s="43"/>
      <c r="DV513" s="43"/>
      <c r="DW513" s="43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  <c r="FA513" s="43"/>
      <c r="FB513" s="43"/>
      <c r="FC513" s="43"/>
      <c r="FD513" s="43"/>
      <c r="FE513" s="43"/>
      <c r="FF513" s="43"/>
      <c r="FG513" s="43"/>
      <c r="FH513" s="43"/>
      <c r="FI513" s="43"/>
      <c r="FJ513" s="43"/>
      <c r="FK513" s="43"/>
      <c r="FL513" s="43"/>
      <c r="FM513" s="43"/>
      <c r="FN513" s="43"/>
      <c r="FO513" s="43"/>
      <c r="FP513" s="43"/>
      <c r="FQ513" s="43"/>
      <c r="FR513" s="43"/>
      <c r="FS513" s="43"/>
      <c r="FT513" s="43"/>
      <c r="FU513" s="43"/>
      <c r="FV513" s="43"/>
      <c r="FW513" s="43"/>
      <c r="FX513" s="43"/>
      <c r="FY513" s="43"/>
      <c r="FZ513" s="43"/>
      <c r="GA513" s="43"/>
      <c r="GB513" s="43"/>
      <c r="GC513" s="43"/>
      <c r="GD513" s="43"/>
      <c r="GE513" s="43"/>
      <c r="GF513" s="43"/>
      <c r="GG513" s="43"/>
      <c r="GH513" s="43"/>
      <c r="GI513" s="43"/>
      <c r="GJ513" s="43"/>
      <c r="GK513" s="43"/>
      <c r="GL513" s="43"/>
      <c r="GM513" s="43"/>
      <c r="GN513" s="43"/>
      <c r="GO513" s="43"/>
      <c r="GP513" s="43"/>
      <c r="GQ513" s="43"/>
      <c r="GR513" s="43"/>
      <c r="GS513" s="43"/>
      <c r="GT513" s="43"/>
      <c r="GU513" s="43"/>
      <c r="GV513" s="43"/>
      <c r="GW513" s="43"/>
      <c r="GX513" s="43"/>
      <c r="GY513" s="43"/>
      <c r="GZ513" s="43"/>
      <c r="HA513" s="43"/>
      <c r="HB513" s="43"/>
      <c r="HC513" s="43"/>
      <c r="HD513" s="43"/>
      <c r="HE513" s="43"/>
      <c r="HF513" s="43"/>
      <c r="HG513" s="43"/>
      <c r="HH513" s="43"/>
      <c r="HI513" s="43"/>
      <c r="HJ513" s="43"/>
      <c r="HK513" s="43"/>
      <c r="HL513" s="43"/>
      <c r="HM513" s="43"/>
      <c r="HN513" s="43"/>
      <c r="HO513" s="43"/>
      <c r="HP513" s="43"/>
      <c r="HQ513" s="43"/>
      <c r="HR513" s="43"/>
      <c r="HS513" s="43"/>
      <c r="HT513" s="43"/>
      <c r="HU513" s="43"/>
      <c r="HV513" s="43"/>
      <c r="HW513" s="43"/>
      <c r="HX513" s="43"/>
      <c r="HY513" s="43"/>
      <c r="HZ513" s="43"/>
      <c r="IA513" s="43"/>
      <c r="IB513" s="43"/>
      <c r="IC513" s="43"/>
      <c r="ID513" s="43"/>
      <c r="IE513" s="43"/>
      <c r="IF513" s="43"/>
      <c r="IG513" s="43"/>
      <c r="IH513" s="43"/>
      <c r="II513" s="43"/>
      <c r="IJ513" s="43"/>
      <c r="IK513" s="43"/>
      <c r="IL513" s="43"/>
      <c r="IM513" s="43"/>
      <c r="IN513" s="43"/>
      <c r="IO513" s="43"/>
      <c r="IP513" s="43"/>
      <c r="IQ513" s="43"/>
      <c r="IR513" s="43"/>
      <c r="IS513" s="43"/>
      <c r="IT513" s="43"/>
      <c r="IU513" s="43"/>
      <c r="IV513" s="43"/>
    </row>
    <row r="514" spans="1:256" s="201" customFormat="1" x14ac:dyDescent="0.2">
      <c r="A514" s="185"/>
      <c r="B514" s="187"/>
      <c r="C514" s="196"/>
      <c r="D514" s="43"/>
      <c r="E514" s="185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3"/>
      <c r="DU514" s="43"/>
      <c r="DV514" s="43"/>
      <c r="DW514" s="43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  <c r="FA514" s="43"/>
      <c r="FB514" s="43"/>
      <c r="FC514" s="43"/>
      <c r="FD514" s="43"/>
      <c r="FE514" s="43"/>
      <c r="FF514" s="43"/>
      <c r="FG514" s="43"/>
      <c r="FH514" s="43"/>
      <c r="FI514" s="43"/>
      <c r="FJ514" s="43"/>
      <c r="FK514" s="43"/>
      <c r="FL514" s="43"/>
      <c r="FM514" s="43"/>
      <c r="FN514" s="43"/>
      <c r="FO514" s="43"/>
      <c r="FP514" s="43"/>
      <c r="FQ514" s="43"/>
      <c r="FR514" s="43"/>
      <c r="FS514" s="43"/>
      <c r="FT514" s="43"/>
      <c r="FU514" s="43"/>
      <c r="FV514" s="43"/>
      <c r="FW514" s="43"/>
      <c r="FX514" s="43"/>
      <c r="FY514" s="43"/>
      <c r="FZ514" s="43"/>
      <c r="GA514" s="43"/>
      <c r="GB514" s="43"/>
      <c r="GC514" s="43"/>
      <c r="GD514" s="43"/>
      <c r="GE514" s="43"/>
      <c r="GF514" s="43"/>
      <c r="GG514" s="43"/>
      <c r="GH514" s="43"/>
      <c r="GI514" s="43"/>
      <c r="GJ514" s="43"/>
      <c r="GK514" s="43"/>
      <c r="GL514" s="43"/>
      <c r="GM514" s="43"/>
      <c r="GN514" s="43"/>
      <c r="GO514" s="43"/>
      <c r="GP514" s="43"/>
      <c r="GQ514" s="43"/>
      <c r="GR514" s="43"/>
      <c r="GS514" s="43"/>
      <c r="GT514" s="43"/>
      <c r="GU514" s="43"/>
      <c r="GV514" s="43"/>
      <c r="GW514" s="43"/>
      <c r="GX514" s="43"/>
      <c r="GY514" s="43"/>
      <c r="GZ514" s="43"/>
      <c r="HA514" s="43"/>
      <c r="HB514" s="43"/>
      <c r="HC514" s="43"/>
      <c r="HD514" s="43"/>
      <c r="HE514" s="43"/>
      <c r="HF514" s="43"/>
      <c r="HG514" s="43"/>
      <c r="HH514" s="43"/>
      <c r="HI514" s="43"/>
      <c r="HJ514" s="43"/>
      <c r="HK514" s="43"/>
      <c r="HL514" s="43"/>
      <c r="HM514" s="43"/>
      <c r="HN514" s="43"/>
      <c r="HO514" s="43"/>
      <c r="HP514" s="43"/>
      <c r="HQ514" s="43"/>
      <c r="HR514" s="43"/>
      <c r="HS514" s="43"/>
      <c r="HT514" s="43"/>
      <c r="HU514" s="43"/>
      <c r="HV514" s="43"/>
      <c r="HW514" s="43"/>
      <c r="HX514" s="43"/>
      <c r="HY514" s="43"/>
      <c r="HZ514" s="43"/>
      <c r="IA514" s="43"/>
      <c r="IB514" s="43"/>
      <c r="IC514" s="43"/>
      <c r="ID514" s="43"/>
      <c r="IE514" s="43"/>
      <c r="IF514" s="43"/>
      <c r="IG514" s="43"/>
      <c r="IH514" s="43"/>
      <c r="II514" s="43"/>
      <c r="IJ514" s="43"/>
      <c r="IK514" s="43"/>
      <c r="IL514" s="43"/>
      <c r="IM514" s="43"/>
      <c r="IN514" s="43"/>
      <c r="IO514" s="43"/>
      <c r="IP514" s="43"/>
      <c r="IQ514" s="43"/>
      <c r="IR514" s="43"/>
      <c r="IS514" s="43"/>
      <c r="IT514" s="43"/>
      <c r="IU514" s="43"/>
      <c r="IV514" s="43"/>
    </row>
    <row r="515" spans="1:256" s="201" customFormat="1" x14ac:dyDescent="0.2">
      <c r="A515" s="185"/>
      <c r="B515" s="187"/>
      <c r="C515" s="196"/>
      <c r="D515" s="43"/>
      <c r="E515" s="185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  <c r="DI515" s="43"/>
      <c r="DJ515" s="43"/>
      <c r="DK515" s="43"/>
      <c r="DL515" s="43"/>
      <c r="DM515" s="43"/>
      <c r="DN515" s="43"/>
      <c r="DO515" s="43"/>
      <c r="DP515" s="43"/>
      <c r="DQ515" s="43"/>
      <c r="DR515" s="43"/>
      <c r="DS515" s="43"/>
      <c r="DT515" s="43"/>
      <c r="DU515" s="43"/>
      <c r="DV515" s="43"/>
      <c r="DW515" s="43"/>
      <c r="DX515" s="43"/>
      <c r="DY515" s="43"/>
      <c r="DZ515" s="43"/>
      <c r="EA515" s="43"/>
      <c r="EB515" s="43"/>
      <c r="EC515" s="43"/>
      <c r="ED515" s="43"/>
      <c r="EE515" s="43"/>
      <c r="EF515" s="43"/>
      <c r="EG515" s="43"/>
      <c r="EH515" s="43"/>
      <c r="EI515" s="43"/>
      <c r="EJ515" s="43"/>
      <c r="EK515" s="43"/>
      <c r="EL515" s="43"/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/>
      <c r="EX515" s="43"/>
      <c r="EY515" s="43"/>
      <c r="EZ515" s="43"/>
      <c r="FA515" s="43"/>
      <c r="FB515" s="43"/>
      <c r="FC515" s="43"/>
      <c r="FD515" s="43"/>
      <c r="FE515" s="43"/>
      <c r="FF515" s="43"/>
      <c r="FG515" s="43"/>
      <c r="FH515" s="43"/>
      <c r="FI515" s="43"/>
      <c r="FJ515" s="43"/>
      <c r="FK515" s="43"/>
      <c r="FL515" s="43"/>
      <c r="FM515" s="43"/>
      <c r="FN515" s="43"/>
      <c r="FO515" s="43"/>
      <c r="FP515" s="43"/>
      <c r="FQ515" s="43"/>
      <c r="FR515" s="43"/>
      <c r="FS515" s="43"/>
      <c r="FT515" s="43"/>
      <c r="FU515" s="43"/>
      <c r="FV515" s="43"/>
      <c r="FW515" s="43"/>
      <c r="FX515" s="43"/>
      <c r="FY515" s="43"/>
      <c r="FZ515" s="43"/>
      <c r="GA515" s="43"/>
      <c r="GB515" s="43"/>
      <c r="GC515" s="43"/>
      <c r="GD515" s="43"/>
      <c r="GE515" s="43"/>
      <c r="GF515" s="43"/>
      <c r="GG515" s="43"/>
      <c r="GH515" s="43"/>
      <c r="GI515" s="43"/>
      <c r="GJ515" s="43"/>
      <c r="GK515" s="43"/>
      <c r="GL515" s="43"/>
      <c r="GM515" s="43"/>
      <c r="GN515" s="43"/>
      <c r="GO515" s="43"/>
      <c r="GP515" s="43"/>
      <c r="GQ515" s="43"/>
      <c r="GR515" s="43"/>
      <c r="GS515" s="43"/>
      <c r="GT515" s="43"/>
      <c r="GU515" s="43"/>
      <c r="GV515" s="43"/>
      <c r="GW515" s="43"/>
      <c r="GX515" s="43"/>
      <c r="GY515" s="43"/>
      <c r="GZ515" s="43"/>
      <c r="HA515" s="43"/>
      <c r="HB515" s="43"/>
      <c r="HC515" s="43"/>
      <c r="HD515" s="43"/>
      <c r="HE515" s="43"/>
      <c r="HF515" s="43"/>
      <c r="HG515" s="43"/>
      <c r="HH515" s="43"/>
      <c r="HI515" s="43"/>
      <c r="HJ515" s="43"/>
      <c r="HK515" s="43"/>
      <c r="HL515" s="43"/>
      <c r="HM515" s="43"/>
      <c r="HN515" s="43"/>
      <c r="HO515" s="43"/>
      <c r="HP515" s="43"/>
      <c r="HQ515" s="43"/>
      <c r="HR515" s="43"/>
      <c r="HS515" s="43"/>
      <c r="HT515" s="43"/>
      <c r="HU515" s="43"/>
      <c r="HV515" s="43"/>
      <c r="HW515" s="43"/>
      <c r="HX515" s="43"/>
      <c r="HY515" s="43"/>
      <c r="HZ515" s="43"/>
      <c r="IA515" s="43"/>
      <c r="IB515" s="43"/>
      <c r="IC515" s="43"/>
      <c r="ID515" s="43"/>
      <c r="IE515" s="43"/>
      <c r="IF515" s="43"/>
      <c r="IG515" s="43"/>
      <c r="IH515" s="43"/>
      <c r="II515" s="43"/>
      <c r="IJ515" s="43"/>
      <c r="IK515" s="43"/>
      <c r="IL515" s="43"/>
      <c r="IM515" s="43"/>
      <c r="IN515" s="43"/>
      <c r="IO515" s="43"/>
      <c r="IP515" s="43"/>
      <c r="IQ515" s="43"/>
      <c r="IR515" s="43"/>
      <c r="IS515" s="43"/>
      <c r="IT515" s="43"/>
      <c r="IU515" s="43"/>
      <c r="IV515" s="43"/>
    </row>
    <row r="516" spans="1:256" s="201" customFormat="1" x14ac:dyDescent="0.2">
      <c r="A516" s="185"/>
      <c r="B516" s="187"/>
      <c r="C516" s="196"/>
      <c r="D516" s="43"/>
      <c r="E516" s="185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  <c r="DI516" s="43"/>
      <c r="DJ516" s="43"/>
      <c r="DK516" s="43"/>
      <c r="DL516" s="43"/>
      <c r="DM516" s="43"/>
      <c r="DN516" s="43"/>
      <c r="DO516" s="43"/>
      <c r="DP516" s="43"/>
      <c r="DQ516" s="43"/>
      <c r="DR516" s="43"/>
      <c r="DS516" s="43"/>
      <c r="DT516" s="43"/>
      <c r="DU516" s="43"/>
      <c r="DV516" s="43"/>
      <c r="DW516" s="43"/>
      <c r="DX516" s="43"/>
      <c r="DY516" s="43"/>
      <c r="DZ516" s="43"/>
      <c r="EA516" s="43"/>
      <c r="EB516" s="43"/>
      <c r="EC516" s="43"/>
      <c r="ED516" s="43"/>
      <c r="EE516" s="43"/>
      <c r="EF516" s="43"/>
      <c r="EG516" s="43"/>
      <c r="EH516" s="43"/>
      <c r="EI516" s="43"/>
      <c r="EJ516" s="43"/>
      <c r="EK516" s="43"/>
      <c r="EL516" s="43"/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/>
      <c r="EX516" s="43"/>
      <c r="EY516" s="43"/>
      <c r="EZ516" s="43"/>
      <c r="FA516" s="43"/>
      <c r="FB516" s="43"/>
      <c r="FC516" s="43"/>
      <c r="FD516" s="43"/>
      <c r="FE516" s="43"/>
      <c r="FF516" s="43"/>
      <c r="FG516" s="43"/>
      <c r="FH516" s="43"/>
      <c r="FI516" s="43"/>
      <c r="FJ516" s="43"/>
      <c r="FK516" s="43"/>
      <c r="FL516" s="43"/>
      <c r="FM516" s="43"/>
      <c r="FN516" s="43"/>
      <c r="FO516" s="43"/>
      <c r="FP516" s="43"/>
      <c r="FQ516" s="43"/>
      <c r="FR516" s="43"/>
      <c r="FS516" s="43"/>
      <c r="FT516" s="43"/>
      <c r="FU516" s="43"/>
      <c r="FV516" s="43"/>
      <c r="FW516" s="43"/>
      <c r="FX516" s="43"/>
      <c r="FY516" s="43"/>
      <c r="FZ516" s="43"/>
      <c r="GA516" s="43"/>
      <c r="GB516" s="43"/>
      <c r="GC516" s="43"/>
      <c r="GD516" s="43"/>
      <c r="GE516" s="43"/>
      <c r="GF516" s="43"/>
      <c r="GG516" s="43"/>
      <c r="GH516" s="43"/>
      <c r="GI516" s="43"/>
      <c r="GJ516" s="43"/>
      <c r="GK516" s="43"/>
      <c r="GL516" s="43"/>
      <c r="GM516" s="43"/>
      <c r="GN516" s="43"/>
      <c r="GO516" s="43"/>
      <c r="GP516" s="43"/>
      <c r="GQ516" s="43"/>
      <c r="GR516" s="43"/>
      <c r="GS516" s="43"/>
      <c r="GT516" s="43"/>
      <c r="GU516" s="43"/>
      <c r="GV516" s="43"/>
      <c r="GW516" s="43"/>
      <c r="GX516" s="43"/>
      <c r="GY516" s="43"/>
      <c r="GZ516" s="43"/>
      <c r="HA516" s="43"/>
      <c r="HB516" s="43"/>
      <c r="HC516" s="43"/>
      <c r="HD516" s="43"/>
      <c r="HE516" s="43"/>
      <c r="HF516" s="43"/>
      <c r="HG516" s="43"/>
      <c r="HH516" s="43"/>
      <c r="HI516" s="43"/>
      <c r="HJ516" s="43"/>
      <c r="HK516" s="43"/>
      <c r="HL516" s="43"/>
      <c r="HM516" s="43"/>
      <c r="HN516" s="43"/>
      <c r="HO516" s="43"/>
      <c r="HP516" s="43"/>
      <c r="HQ516" s="43"/>
      <c r="HR516" s="43"/>
      <c r="HS516" s="43"/>
      <c r="HT516" s="43"/>
      <c r="HU516" s="43"/>
      <c r="HV516" s="43"/>
      <c r="HW516" s="43"/>
      <c r="HX516" s="43"/>
      <c r="HY516" s="43"/>
      <c r="HZ516" s="43"/>
      <c r="IA516" s="43"/>
      <c r="IB516" s="43"/>
      <c r="IC516" s="43"/>
      <c r="ID516" s="43"/>
      <c r="IE516" s="43"/>
      <c r="IF516" s="43"/>
      <c r="IG516" s="43"/>
      <c r="IH516" s="43"/>
      <c r="II516" s="43"/>
      <c r="IJ516" s="43"/>
      <c r="IK516" s="43"/>
      <c r="IL516" s="43"/>
      <c r="IM516" s="43"/>
      <c r="IN516" s="43"/>
      <c r="IO516" s="43"/>
      <c r="IP516" s="43"/>
      <c r="IQ516" s="43"/>
      <c r="IR516" s="43"/>
      <c r="IS516" s="43"/>
      <c r="IT516" s="43"/>
      <c r="IU516" s="43"/>
      <c r="IV516" s="43"/>
    </row>
    <row r="517" spans="1:256" s="201" customFormat="1" x14ac:dyDescent="0.2">
      <c r="A517" s="185"/>
      <c r="B517" s="187"/>
      <c r="C517" s="196"/>
      <c r="D517" s="43"/>
      <c r="E517" s="185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  <c r="DI517" s="43"/>
      <c r="DJ517" s="43"/>
      <c r="DK517" s="43"/>
      <c r="DL517" s="43"/>
      <c r="DM517" s="43"/>
      <c r="DN517" s="43"/>
      <c r="DO517" s="43"/>
      <c r="DP517" s="43"/>
      <c r="DQ517" s="43"/>
      <c r="DR517" s="43"/>
      <c r="DS517" s="43"/>
      <c r="DT517" s="43"/>
      <c r="DU517" s="43"/>
      <c r="DV517" s="43"/>
      <c r="DW517" s="43"/>
      <c r="DX517" s="43"/>
      <c r="DY517" s="43"/>
      <c r="DZ517" s="43"/>
      <c r="EA517" s="43"/>
      <c r="EB517" s="43"/>
      <c r="EC517" s="43"/>
      <c r="ED517" s="43"/>
      <c r="EE517" s="43"/>
      <c r="EF517" s="43"/>
      <c r="EG517" s="43"/>
      <c r="EH517" s="43"/>
      <c r="EI517" s="43"/>
      <c r="EJ517" s="43"/>
      <c r="EK517" s="43"/>
      <c r="EL517" s="43"/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/>
      <c r="EX517" s="43"/>
      <c r="EY517" s="43"/>
      <c r="EZ517" s="43"/>
      <c r="FA517" s="43"/>
      <c r="FB517" s="43"/>
      <c r="FC517" s="43"/>
      <c r="FD517" s="43"/>
      <c r="FE517" s="43"/>
      <c r="FF517" s="43"/>
      <c r="FG517" s="43"/>
      <c r="FH517" s="43"/>
      <c r="FI517" s="43"/>
      <c r="FJ517" s="43"/>
      <c r="FK517" s="43"/>
      <c r="FL517" s="43"/>
      <c r="FM517" s="43"/>
      <c r="FN517" s="43"/>
      <c r="FO517" s="43"/>
      <c r="FP517" s="43"/>
      <c r="FQ517" s="43"/>
      <c r="FR517" s="43"/>
      <c r="FS517" s="43"/>
      <c r="FT517" s="43"/>
      <c r="FU517" s="43"/>
      <c r="FV517" s="43"/>
      <c r="FW517" s="43"/>
      <c r="FX517" s="43"/>
      <c r="FY517" s="43"/>
      <c r="FZ517" s="43"/>
      <c r="GA517" s="43"/>
      <c r="GB517" s="43"/>
      <c r="GC517" s="43"/>
      <c r="GD517" s="43"/>
      <c r="GE517" s="43"/>
      <c r="GF517" s="43"/>
      <c r="GG517" s="43"/>
      <c r="GH517" s="43"/>
      <c r="GI517" s="43"/>
      <c r="GJ517" s="43"/>
      <c r="GK517" s="43"/>
      <c r="GL517" s="43"/>
      <c r="GM517" s="43"/>
      <c r="GN517" s="43"/>
      <c r="GO517" s="43"/>
      <c r="GP517" s="43"/>
      <c r="GQ517" s="43"/>
      <c r="GR517" s="43"/>
      <c r="GS517" s="43"/>
      <c r="GT517" s="43"/>
      <c r="GU517" s="43"/>
      <c r="GV517" s="43"/>
      <c r="GW517" s="43"/>
      <c r="GX517" s="43"/>
      <c r="GY517" s="43"/>
      <c r="GZ517" s="43"/>
      <c r="HA517" s="43"/>
      <c r="HB517" s="43"/>
      <c r="HC517" s="43"/>
      <c r="HD517" s="43"/>
      <c r="HE517" s="43"/>
      <c r="HF517" s="43"/>
      <c r="HG517" s="43"/>
      <c r="HH517" s="43"/>
      <c r="HI517" s="43"/>
      <c r="HJ517" s="43"/>
      <c r="HK517" s="43"/>
      <c r="HL517" s="43"/>
      <c r="HM517" s="43"/>
      <c r="HN517" s="43"/>
      <c r="HO517" s="43"/>
      <c r="HP517" s="43"/>
      <c r="HQ517" s="43"/>
      <c r="HR517" s="43"/>
      <c r="HS517" s="43"/>
      <c r="HT517" s="43"/>
      <c r="HU517" s="43"/>
      <c r="HV517" s="43"/>
      <c r="HW517" s="43"/>
      <c r="HX517" s="43"/>
      <c r="HY517" s="43"/>
      <c r="HZ517" s="43"/>
      <c r="IA517" s="43"/>
      <c r="IB517" s="43"/>
      <c r="IC517" s="43"/>
      <c r="ID517" s="43"/>
      <c r="IE517" s="43"/>
      <c r="IF517" s="43"/>
      <c r="IG517" s="43"/>
      <c r="IH517" s="43"/>
      <c r="II517" s="43"/>
      <c r="IJ517" s="43"/>
      <c r="IK517" s="43"/>
      <c r="IL517" s="43"/>
      <c r="IM517" s="43"/>
      <c r="IN517" s="43"/>
      <c r="IO517" s="43"/>
      <c r="IP517" s="43"/>
      <c r="IQ517" s="43"/>
      <c r="IR517" s="43"/>
      <c r="IS517" s="43"/>
      <c r="IT517" s="43"/>
      <c r="IU517" s="43"/>
      <c r="IV517" s="43"/>
    </row>
    <row r="518" spans="1:256" s="201" customFormat="1" x14ac:dyDescent="0.2">
      <c r="A518" s="185"/>
      <c r="B518" s="187"/>
      <c r="C518" s="196"/>
      <c r="D518" s="43"/>
      <c r="E518" s="185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  <c r="DI518" s="43"/>
      <c r="DJ518" s="43"/>
      <c r="DK518" s="43"/>
      <c r="DL518" s="43"/>
      <c r="DM518" s="43"/>
      <c r="DN518" s="43"/>
      <c r="DO518" s="43"/>
      <c r="DP518" s="43"/>
      <c r="DQ518" s="43"/>
      <c r="DR518" s="43"/>
      <c r="DS518" s="43"/>
      <c r="DT518" s="43"/>
      <c r="DU518" s="43"/>
      <c r="DV518" s="43"/>
      <c r="DW518" s="43"/>
      <c r="DX518" s="43"/>
      <c r="DY518" s="43"/>
      <c r="DZ518" s="43"/>
      <c r="EA518" s="43"/>
      <c r="EB518" s="43"/>
      <c r="EC518" s="43"/>
      <c r="ED518" s="43"/>
      <c r="EE518" s="43"/>
      <c r="EF518" s="43"/>
      <c r="EG518" s="43"/>
      <c r="EH518" s="43"/>
      <c r="EI518" s="43"/>
      <c r="EJ518" s="43"/>
      <c r="EK518" s="43"/>
      <c r="EL518" s="43"/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/>
      <c r="EX518" s="43"/>
      <c r="EY518" s="43"/>
      <c r="EZ518" s="43"/>
      <c r="FA518" s="43"/>
      <c r="FB518" s="43"/>
      <c r="FC518" s="43"/>
      <c r="FD518" s="43"/>
      <c r="FE518" s="43"/>
      <c r="FF518" s="43"/>
      <c r="FG518" s="43"/>
      <c r="FH518" s="43"/>
      <c r="FI518" s="43"/>
      <c r="FJ518" s="43"/>
      <c r="FK518" s="43"/>
      <c r="FL518" s="43"/>
      <c r="FM518" s="43"/>
      <c r="FN518" s="43"/>
      <c r="FO518" s="43"/>
      <c r="FP518" s="43"/>
      <c r="FQ518" s="43"/>
      <c r="FR518" s="43"/>
      <c r="FS518" s="43"/>
      <c r="FT518" s="43"/>
      <c r="FU518" s="43"/>
      <c r="FV518" s="43"/>
      <c r="FW518" s="43"/>
      <c r="FX518" s="43"/>
      <c r="FY518" s="43"/>
      <c r="FZ518" s="43"/>
      <c r="GA518" s="43"/>
      <c r="GB518" s="43"/>
      <c r="GC518" s="43"/>
      <c r="GD518" s="43"/>
      <c r="GE518" s="43"/>
      <c r="GF518" s="43"/>
      <c r="GG518" s="43"/>
      <c r="GH518" s="43"/>
      <c r="GI518" s="43"/>
      <c r="GJ518" s="43"/>
      <c r="GK518" s="43"/>
      <c r="GL518" s="43"/>
      <c r="GM518" s="43"/>
      <c r="GN518" s="43"/>
      <c r="GO518" s="43"/>
      <c r="GP518" s="43"/>
      <c r="GQ518" s="43"/>
      <c r="GR518" s="43"/>
      <c r="GS518" s="43"/>
      <c r="GT518" s="43"/>
      <c r="GU518" s="43"/>
      <c r="GV518" s="43"/>
      <c r="GW518" s="43"/>
      <c r="GX518" s="43"/>
      <c r="GY518" s="43"/>
      <c r="GZ518" s="43"/>
      <c r="HA518" s="43"/>
      <c r="HB518" s="43"/>
      <c r="HC518" s="43"/>
      <c r="HD518" s="43"/>
      <c r="HE518" s="43"/>
      <c r="HF518" s="43"/>
      <c r="HG518" s="43"/>
      <c r="HH518" s="43"/>
      <c r="HI518" s="43"/>
      <c r="HJ518" s="43"/>
      <c r="HK518" s="43"/>
      <c r="HL518" s="43"/>
      <c r="HM518" s="43"/>
      <c r="HN518" s="43"/>
      <c r="HO518" s="43"/>
      <c r="HP518" s="43"/>
      <c r="HQ518" s="43"/>
      <c r="HR518" s="43"/>
      <c r="HS518" s="43"/>
      <c r="HT518" s="43"/>
      <c r="HU518" s="43"/>
      <c r="HV518" s="43"/>
      <c r="HW518" s="43"/>
      <c r="HX518" s="43"/>
      <c r="HY518" s="43"/>
      <c r="HZ518" s="43"/>
      <c r="IA518" s="43"/>
      <c r="IB518" s="43"/>
      <c r="IC518" s="43"/>
      <c r="ID518" s="43"/>
      <c r="IE518" s="43"/>
      <c r="IF518" s="43"/>
      <c r="IG518" s="43"/>
      <c r="IH518" s="43"/>
      <c r="II518" s="43"/>
      <c r="IJ518" s="43"/>
      <c r="IK518" s="43"/>
      <c r="IL518" s="43"/>
      <c r="IM518" s="43"/>
      <c r="IN518" s="43"/>
      <c r="IO518" s="43"/>
      <c r="IP518" s="43"/>
      <c r="IQ518" s="43"/>
      <c r="IR518" s="43"/>
      <c r="IS518" s="43"/>
      <c r="IT518" s="43"/>
      <c r="IU518" s="43"/>
      <c r="IV518" s="43"/>
    </row>
    <row r="519" spans="1:256" s="201" customFormat="1" x14ac:dyDescent="0.2">
      <c r="A519" s="185"/>
      <c r="B519" s="187"/>
      <c r="C519" s="196"/>
      <c r="D519" s="43"/>
      <c r="E519" s="185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  <c r="DI519" s="43"/>
      <c r="DJ519" s="43"/>
      <c r="DK519" s="43"/>
      <c r="DL519" s="43"/>
      <c r="DM519" s="43"/>
      <c r="DN519" s="43"/>
      <c r="DO519" s="43"/>
      <c r="DP519" s="43"/>
      <c r="DQ519" s="43"/>
      <c r="DR519" s="43"/>
      <c r="DS519" s="43"/>
      <c r="DT519" s="43"/>
      <c r="DU519" s="43"/>
      <c r="DV519" s="43"/>
      <c r="DW519" s="43"/>
      <c r="DX519" s="43"/>
      <c r="DY519" s="43"/>
      <c r="DZ519" s="43"/>
      <c r="EA519" s="43"/>
      <c r="EB519" s="43"/>
      <c r="EC519" s="43"/>
      <c r="ED519" s="43"/>
      <c r="EE519" s="43"/>
      <c r="EF519" s="43"/>
      <c r="EG519" s="43"/>
      <c r="EH519" s="43"/>
      <c r="EI519" s="43"/>
      <c r="EJ519" s="43"/>
      <c r="EK519" s="43"/>
      <c r="EL519" s="43"/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/>
      <c r="EX519" s="43"/>
      <c r="EY519" s="43"/>
      <c r="EZ519" s="43"/>
      <c r="FA519" s="43"/>
      <c r="FB519" s="43"/>
      <c r="FC519" s="43"/>
      <c r="FD519" s="43"/>
      <c r="FE519" s="43"/>
      <c r="FF519" s="43"/>
      <c r="FG519" s="43"/>
      <c r="FH519" s="43"/>
      <c r="FI519" s="43"/>
      <c r="FJ519" s="43"/>
      <c r="FK519" s="43"/>
      <c r="FL519" s="43"/>
      <c r="FM519" s="43"/>
      <c r="FN519" s="43"/>
      <c r="FO519" s="43"/>
      <c r="FP519" s="43"/>
      <c r="FQ519" s="43"/>
      <c r="FR519" s="43"/>
      <c r="FS519" s="43"/>
      <c r="FT519" s="43"/>
      <c r="FU519" s="43"/>
      <c r="FV519" s="43"/>
      <c r="FW519" s="43"/>
      <c r="FX519" s="43"/>
      <c r="FY519" s="43"/>
      <c r="FZ519" s="43"/>
      <c r="GA519" s="43"/>
      <c r="GB519" s="43"/>
      <c r="GC519" s="43"/>
      <c r="GD519" s="43"/>
      <c r="GE519" s="43"/>
      <c r="GF519" s="43"/>
      <c r="GG519" s="43"/>
      <c r="GH519" s="43"/>
      <c r="GI519" s="43"/>
      <c r="GJ519" s="43"/>
      <c r="GK519" s="43"/>
      <c r="GL519" s="43"/>
      <c r="GM519" s="43"/>
      <c r="GN519" s="43"/>
      <c r="GO519" s="43"/>
      <c r="GP519" s="43"/>
      <c r="GQ519" s="43"/>
      <c r="GR519" s="43"/>
      <c r="GS519" s="43"/>
      <c r="GT519" s="43"/>
      <c r="GU519" s="43"/>
      <c r="GV519" s="43"/>
      <c r="GW519" s="43"/>
      <c r="GX519" s="43"/>
      <c r="GY519" s="43"/>
      <c r="GZ519" s="43"/>
      <c r="HA519" s="43"/>
      <c r="HB519" s="43"/>
      <c r="HC519" s="43"/>
      <c r="HD519" s="43"/>
      <c r="HE519" s="43"/>
      <c r="HF519" s="43"/>
      <c r="HG519" s="43"/>
      <c r="HH519" s="43"/>
      <c r="HI519" s="43"/>
      <c r="HJ519" s="43"/>
      <c r="HK519" s="43"/>
      <c r="HL519" s="43"/>
      <c r="HM519" s="43"/>
      <c r="HN519" s="43"/>
      <c r="HO519" s="43"/>
      <c r="HP519" s="43"/>
      <c r="HQ519" s="43"/>
      <c r="HR519" s="43"/>
      <c r="HS519" s="43"/>
      <c r="HT519" s="43"/>
      <c r="HU519" s="43"/>
      <c r="HV519" s="43"/>
      <c r="HW519" s="43"/>
      <c r="HX519" s="43"/>
      <c r="HY519" s="43"/>
      <c r="HZ519" s="43"/>
      <c r="IA519" s="43"/>
      <c r="IB519" s="43"/>
      <c r="IC519" s="43"/>
      <c r="ID519" s="43"/>
      <c r="IE519" s="43"/>
      <c r="IF519" s="43"/>
      <c r="IG519" s="43"/>
      <c r="IH519" s="43"/>
      <c r="II519" s="43"/>
      <c r="IJ519" s="43"/>
      <c r="IK519" s="43"/>
      <c r="IL519" s="43"/>
      <c r="IM519" s="43"/>
      <c r="IN519" s="43"/>
      <c r="IO519" s="43"/>
      <c r="IP519" s="43"/>
      <c r="IQ519" s="43"/>
      <c r="IR519" s="43"/>
      <c r="IS519" s="43"/>
      <c r="IT519" s="43"/>
      <c r="IU519" s="43"/>
      <c r="IV519" s="43"/>
    </row>
    <row r="520" spans="1:256" s="201" customFormat="1" x14ac:dyDescent="0.2">
      <c r="A520" s="185"/>
      <c r="B520" s="187"/>
      <c r="C520" s="196"/>
      <c r="D520" s="43"/>
      <c r="E520" s="185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  <c r="DI520" s="43"/>
      <c r="DJ520" s="43"/>
      <c r="DK520" s="43"/>
      <c r="DL520" s="43"/>
      <c r="DM520" s="43"/>
      <c r="DN520" s="43"/>
      <c r="DO520" s="43"/>
      <c r="DP520" s="43"/>
      <c r="DQ520" s="43"/>
      <c r="DR520" s="43"/>
      <c r="DS520" s="43"/>
      <c r="DT520" s="43"/>
      <c r="DU520" s="43"/>
      <c r="DV520" s="43"/>
      <c r="DW520" s="43"/>
      <c r="DX520" s="43"/>
      <c r="DY520" s="43"/>
      <c r="DZ520" s="43"/>
      <c r="EA520" s="43"/>
      <c r="EB520" s="43"/>
      <c r="EC520" s="43"/>
      <c r="ED520" s="43"/>
      <c r="EE520" s="43"/>
      <c r="EF520" s="43"/>
      <c r="EG520" s="43"/>
      <c r="EH520" s="43"/>
      <c r="EI520" s="43"/>
      <c r="EJ520" s="43"/>
      <c r="EK520" s="43"/>
      <c r="EL520" s="43"/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/>
      <c r="EX520" s="43"/>
      <c r="EY520" s="43"/>
      <c r="EZ520" s="43"/>
      <c r="FA520" s="43"/>
      <c r="FB520" s="43"/>
      <c r="FC520" s="43"/>
      <c r="FD520" s="43"/>
      <c r="FE520" s="43"/>
      <c r="FF520" s="43"/>
      <c r="FG520" s="43"/>
      <c r="FH520" s="43"/>
      <c r="FI520" s="43"/>
      <c r="FJ520" s="43"/>
      <c r="FK520" s="43"/>
      <c r="FL520" s="43"/>
      <c r="FM520" s="43"/>
      <c r="FN520" s="43"/>
      <c r="FO520" s="43"/>
      <c r="FP520" s="43"/>
      <c r="FQ520" s="43"/>
      <c r="FR520" s="43"/>
      <c r="FS520" s="43"/>
      <c r="FT520" s="43"/>
      <c r="FU520" s="43"/>
      <c r="FV520" s="43"/>
      <c r="FW520" s="43"/>
      <c r="FX520" s="43"/>
      <c r="FY520" s="43"/>
      <c r="FZ520" s="43"/>
      <c r="GA520" s="43"/>
      <c r="GB520" s="43"/>
      <c r="GC520" s="43"/>
      <c r="GD520" s="43"/>
      <c r="GE520" s="43"/>
      <c r="GF520" s="43"/>
      <c r="GG520" s="43"/>
      <c r="GH520" s="43"/>
      <c r="GI520" s="43"/>
      <c r="GJ520" s="43"/>
      <c r="GK520" s="43"/>
      <c r="GL520" s="43"/>
      <c r="GM520" s="43"/>
      <c r="GN520" s="43"/>
      <c r="GO520" s="43"/>
      <c r="GP520" s="43"/>
      <c r="GQ520" s="43"/>
      <c r="GR520" s="43"/>
      <c r="GS520" s="43"/>
      <c r="GT520" s="43"/>
      <c r="GU520" s="43"/>
      <c r="GV520" s="43"/>
      <c r="GW520" s="43"/>
      <c r="GX520" s="43"/>
      <c r="GY520" s="43"/>
      <c r="GZ520" s="43"/>
      <c r="HA520" s="43"/>
      <c r="HB520" s="43"/>
      <c r="HC520" s="43"/>
      <c r="HD520" s="43"/>
      <c r="HE520" s="43"/>
      <c r="HF520" s="43"/>
      <c r="HG520" s="43"/>
      <c r="HH520" s="43"/>
      <c r="HI520" s="43"/>
      <c r="HJ520" s="43"/>
      <c r="HK520" s="43"/>
      <c r="HL520" s="43"/>
      <c r="HM520" s="43"/>
      <c r="HN520" s="43"/>
      <c r="HO520" s="43"/>
      <c r="HP520" s="43"/>
      <c r="HQ520" s="43"/>
      <c r="HR520" s="43"/>
      <c r="HS520" s="43"/>
      <c r="HT520" s="43"/>
      <c r="HU520" s="43"/>
      <c r="HV520" s="43"/>
      <c r="HW520" s="43"/>
      <c r="HX520" s="43"/>
      <c r="HY520" s="43"/>
      <c r="HZ520" s="43"/>
      <c r="IA520" s="43"/>
      <c r="IB520" s="43"/>
      <c r="IC520" s="43"/>
      <c r="ID520" s="43"/>
      <c r="IE520" s="43"/>
      <c r="IF520" s="43"/>
      <c r="IG520" s="43"/>
      <c r="IH520" s="43"/>
      <c r="II520" s="43"/>
      <c r="IJ520" s="43"/>
      <c r="IK520" s="43"/>
      <c r="IL520" s="43"/>
      <c r="IM520" s="43"/>
      <c r="IN520" s="43"/>
      <c r="IO520" s="43"/>
      <c r="IP520" s="43"/>
      <c r="IQ520" s="43"/>
      <c r="IR520" s="43"/>
      <c r="IS520" s="43"/>
      <c r="IT520" s="43"/>
      <c r="IU520" s="43"/>
      <c r="IV520" s="43"/>
    </row>
    <row r="521" spans="1:256" s="201" customFormat="1" x14ac:dyDescent="0.2">
      <c r="A521" s="185"/>
      <c r="B521" s="187"/>
      <c r="C521" s="196"/>
      <c r="D521" s="43"/>
      <c r="E521" s="185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  <c r="DI521" s="43"/>
      <c r="DJ521" s="43"/>
      <c r="DK521" s="43"/>
      <c r="DL521" s="43"/>
      <c r="DM521" s="43"/>
      <c r="DN521" s="43"/>
      <c r="DO521" s="43"/>
      <c r="DP521" s="43"/>
      <c r="DQ521" s="43"/>
      <c r="DR521" s="43"/>
      <c r="DS521" s="43"/>
      <c r="DT521" s="43"/>
      <c r="DU521" s="43"/>
      <c r="DV521" s="43"/>
      <c r="DW521" s="43"/>
      <c r="DX521" s="43"/>
      <c r="DY521" s="43"/>
      <c r="DZ521" s="43"/>
      <c r="EA521" s="43"/>
      <c r="EB521" s="43"/>
      <c r="EC521" s="43"/>
      <c r="ED521" s="43"/>
      <c r="EE521" s="43"/>
      <c r="EF521" s="43"/>
      <c r="EG521" s="43"/>
      <c r="EH521" s="43"/>
      <c r="EI521" s="43"/>
      <c r="EJ521" s="43"/>
      <c r="EK521" s="43"/>
      <c r="EL521" s="43"/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/>
      <c r="EX521" s="43"/>
      <c r="EY521" s="43"/>
      <c r="EZ521" s="43"/>
      <c r="FA521" s="43"/>
      <c r="FB521" s="43"/>
      <c r="FC521" s="43"/>
      <c r="FD521" s="43"/>
      <c r="FE521" s="43"/>
      <c r="FF521" s="43"/>
      <c r="FG521" s="43"/>
      <c r="FH521" s="43"/>
      <c r="FI521" s="43"/>
      <c r="FJ521" s="43"/>
      <c r="FK521" s="43"/>
      <c r="FL521" s="43"/>
      <c r="FM521" s="43"/>
      <c r="FN521" s="43"/>
      <c r="FO521" s="43"/>
      <c r="FP521" s="43"/>
      <c r="FQ521" s="43"/>
      <c r="FR521" s="43"/>
      <c r="FS521" s="43"/>
      <c r="FT521" s="43"/>
      <c r="FU521" s="43"/>
      <c r="FV521" s="43"/>
      <c r="FW521" s="43"/>
      <c r="FX521" s="43"/>
      <c r="FY521" s="43"/>
      <c r="FZ521" s="43"/>
      <c r="GA521" s="43"/>
      <c r="GB521" s="43"/>
      <c r="GC521" s="43"/>
      <c r="GD521" s="43"/>
      <c r="GE521" s="43"/>
      <c r="GF521" s="43"/>
      <c r="GG521" s="43"/>
      <c r="GH521" s="43"/>
      <c r="GI521" s="43"/>
      <c r="GJ521" s="43"/>
      <c r="GK521" s="43"/>
      <c r="GL521" s="43"/>
      <c r="GM521" s="43"/>
      <c r="GN521" s="43"/>
      <c r="GO521" s="43"/>
      <c r="GP521" s="43"/>
      <c r="GQ521" s="43"/>
      <c r="GR521" s="43"/>
      <c r="GS521" s="43"/>
      <c r="GT521" s="43"/>
      <c r="GU521" s="43"/>
      <c r="GV521" s="43"/>
      <c r="GW521" s="43"/>
      <c r="GX521" s="43"/>
      <c r="GY521" s="43"/>
      <c r="GZ521" s="43"/>
      <c r="HA521" s="43"/>
      <c r="HB521" s="43"/>
      <c r="HC521" s="43"/>
      <c r="HD521" s="43"/>
      <c r="HE521" s="43"/>
      <c r="HF521" s="43"/>
      <c r="HG521" s="43"/>
      <c r="HH521" s="43"/>
      <c r="HI521" s="43"/>
      <c r="HJ521" s="43"/>
      <c r="HK521" s="43"/>
      <c r="HL521" s="43"/>
      <c r="HM521" s="43"/>
      <c r="HN521" s="43"/>
      <c r="HO521" s="43"/>
      <c r="HP521" s="43"/>
      <c r="HQ521" s="43"/>
      <c r="HR521" s="43"/>
      <c r="HS521" s="43"/>
      <c r="HT521" s="43"/>
      <c r="HU521" s="43"/>
      <c r="HV521" s="43"/>
      <c r="HW521" s="43"/>
      <c r="HX521" s="43"/>
      <c r="HY521" s="43"/>
      <c r="HZ521" s="43"/>
      <c r="IA521" s="43"/>
      <c r="IB521" s="43"/>
      <c r="IC521" s="43"/>
      <c r="ID521" s="43"/>
      <c r="IE521" s="43"/>
      <c r="IF521" s="43"/>
      <c r="IG521" s="43"/>
      <c r="IH521" s="43"/>
      <c r="II521" s="43"/>
      <c r="IJ521" s="43"/>
      <c r="IK521" s="43"/>
      <c r="IL521" s="43"/>
      <c r="IM521" s="43"/>
      <c r="IN521" s="43"/>
      <c r="IO521" s="43"/>
      <c r="IP521" s="43"/>
      <c r="IQ521" s="43"/>
      <c r="IR521" s="43"/>
      <c r="IS521" s="43"/>
      <c r="IT521" s="43"/>
      <c r="IU521" s="43"/>
      <c r="IV521" s="43"/>
    </row>
    <row r="522" spans="1:256" s="201" customFormat="1" x14ac:dyDescent="0.2">
      <c r="A522" s="185"/>
      <c r="B522" s="187"/>
      <c r="C522" s="196"/>
      <c r="D522" s="43"/>
      <c r="E522" s="185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  <c r="DI522" s="43"/>
      <c r="DJ522" s="43"/>
      <c r="DK522" s="43"/>
      <c r="DL522" s="43"/>
      <c r="DM522" s="43"/>
      <c r="DN522" s="43"/>
      <c r="DO522" s="43"/>
      <c r="DP522" s="43"/>
      <c r="DQ522" s="43"/>
      <c r="DR522" s="43"/>
      <c r="DS522" s="43"/>
      <c r="DT522" s="43"/>
      <c r="DU522" s="43"/>
      <c r="DV522" s="43"/>
      <c r="DW522" s="43"/>
      <c r="DX522" s="43"/>
      <c r="DY522" s="43"/>
      <c r="DZ522" s="43"/>
      <c r="EA522" s="43"/>
      <c r="EB522" s="43"/>
      <c r="EC522" s="43"/>
      <c r="ED522" s="43"/>
      <c r="EE522" s="43"/>
      <c r="EF522" s="43"/>
      <c r="EG522" s="43"/>
      <c r="EH522" s="43"/>
      <c r="EI522" s="43"/>
      <c r="EJ522" s="43"/>
      <c r="EK522" s="43"/>
      <c r="EL522" s="43"/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/>
      <c r="EX522" s="43"/>
      <c r="EY522" s="43"/>
      <c r="EZ522" s="43"/>
      <c r="FA522" s="43"/>
      <c r="FB522" s="43"/>
      <c r="FC522" s="43"/>
      <c r="FD522" s="43"/>
      <c r="FE522" s="43"/>
      <c r="FF522" s="43"/>
      <c r="FG522" s="43"/>
      <c r="FH522" s="43"/>
      <c r="FI522" s="43"/>
      <c r="FJ522" s="43"/>
      <c r="FK522" s="43"/>
      <c r="FL522" s="43"/>
      <c r="FM522" s="43"/>
      <c r="FN522" s="43"/>
      <c r="FO522" s="43"/>
      <c r="FP522" s="43"/>
      <c r="FQ522" s="43"/>
      <c r="FR522" s="43"/>
      <c r="FS522" s="43"/>
      <c r="FT522" s="43"/>
      <c r="FU522" s="43"/>
      <c r="FV522" s="43"/>
      <c r="FW522" s="43"/>
      <c r="FX522" s="43"/>
      <c r="FY522" s="43"/>
      <c r="FZ522" s="43"/>
      <c r="GA522" s="43"/>
      <c r="GB522" s="43"/>
      <c r="GC522" s="43"/>
      <c r="GD522" s="43"/>
      <c r="GE522" s="43"/>
      <c r="GF522" s="43"/>
      <c r="GG522" s="43"/>
      <c r="GH522" s="43"/>
      <c r="GI522" s="43"/>
      <c r="GJ522" s="43"/>
      <c r="GK522" s="43"/>
      <c r="GL522" s="43"/>
      <c r="GM522" s="43"/>
      <c r="GN522" s="43"/>
      <c r="GO522" s="43"/>
      <c r="GP522" s="43"/>
      <c r="GQ522" s="43"/>
      <c r="GR522" s="43"/>
      <c r="GS522" s="43"/>
      <c r="GT522" s="43"/>
      <c r="GU522" s="43"/>
      <c r="GV522" s="43"/>
      <c r="GW522" s="43"/>
      <c r="GX522" s="43"/>
      <c r="GY522" s="43"/>
      <c r="GZ522" s="43"/>
      <c r="HA522" s="43"/>
      <c r="HB522" s="43"/>
      <c r="HC522" s="43"/>
      <c r="HD522" s="43"/>
      <c r="HE522" s="43"/>
      <c r="HF522" s="43"/>
      <c r="HG522" s="43"/>
      <c r="HH522" s="43"/>
      <c r="HI522" s="43"/>
      <c r="HJ522" s="43"/>
      <c r="HK522" s="43"/>
      <c r="HL522" s="43"/>
      <c r="HM522" s="43"/>
      <c r="HN522" s="43"/>
      <c r="HO522" s="43"/>
      <c r="HP522" s="43"/>
      <c r="HQ522" s="43"/>
      <c r="HR522" s="43"/>
      <c r="HS522" s="43"/>
      <c r="HT522" s="43"/>
      <c r="HU522" s="43"/>
      <c r="HV522" s="43"/>
      <c r="HW522" s="43"/>
      <c r="HX522" s="43"/>
      <c r="HY522" s="43"/>
      <c r="HZ522" s="43"/>
      <c r="IA522" s="43"/>
      <c r="IB522" s="43"/>
      <c r="IC522" s="43"/>
      <c r="ID522" s="43"/>
      <c r="IE522" s="43"/>
      <c r="IF522" s="43"/>
      <c r="IG522" s="43"/>
      <c r="IH522" s="43"/>
      <c r="II522" s="43"/>
      <c r="IJ522" s="43"/>
      <c r="IK522" s="43"/>
      <c r="IL522" s="43"/>
      <c r="IM522" s="43"/>
      <c r="IN522" s="43"/>
      <c r="IO522" s="43"/>
      <c r="IP522" s="43"/>
      <c r="IQ522" s="43"/>
      <c r="IR522" s="43"/>
      <c r="IS522" s="43"/>
      <c r="IT522" s="43"/>
      <c r="IU522" s="43"/>
      <c r="IV522" s="43"/>
    </row>
    <row r="523" spans="1:256" s="201" customFormat="1" x14ac:dyDescent="0.2">
      <c r="A523" s="185"/>
      <c r="B523" s="187"/>
      <c r="C523" s="196"/>
      <c r="D523" s="43"/>
      <c r="E523" s="185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  <c r="CR523" s="43"/>
      <c r="CS523" s="43"/>
      <c r="CT523" s="43"/>
      <c r="CU523" s="43"/>
      <c r="CV523" s="43"/>
      <c r="CW523" s="43"/>
      <c r="CX523" s="43"/>
      <c r="CY523" s="43"/>
      <c r="CZ523" s="43"/>
      <c r="DA523" s="43"/>
      <c r="DB523" s="43"/>
      <c r="DC523" s="43"/>
      <c r="DD523" s="43"/>
      <c r="DE523" s="43"/>
      <c r="DF523" s="43"/>
      <c r="DG523" s="43"/>
      <c r="DH523" s="43"/>
      <c r="DI523" s="43"/>
      <c r="DJ523" s="43"/>
      <c r="DK523" s="43"/>
      <c r="DL523" s="43"/>
      <c r="DM523" s="43"/>
      <c r="DN523" s="43"/>
      <c r="DO523" s="43"/>
      <c r="DP523" s="43"/>
      <c r="DQ523" s="43"/>
      <c r="DR523" s="43"/>
      <c r="DS523" s="43"/>
      <c r="DT523" s="43"/>
      <c r="DU523" s="43"/>
      <c r="DV523" s="43"/>
      <c r="DW523" s="43"/>
      <c r="DX523" s="43"/>
      <c r="DY523" s="43"/>
      <c r="DZ523" s="43"/>
      <c r="EA523" s="43"/>
      <c r="EB523" s="43"/>
      <c r="EC523" s="43"/>
      <c r="ED523" s="43"/>
      <c r="EE523" s="43"/>
      <c r="EF523" s="43"/>
      <c r="EG523" s="43"/>
      <c r="EH523" s="43"/>
      <c r="EI523" s="43"/>
      <c r="EJ523" s="43"/>
      <c r="EK523" s="43"/>
      <c r="EL523" s="43"/>
      <c r="EM523" s="43"/>
      <c r="EN523" s="43"/>
      <c r="EO523" s="43"/>
      <c r="EP523" s="43"/>
      <c r="EQ523" s="43"/>
      <c r="ER523" s="43"/>
      <c r="ES523" s="43"/>
      <c r="ET523" s="43"/>
      <c r="EU523" s="43"/>
      <c r="EV523" s="43"/>
      <c r="EW523" s="43"/>
      <c r="EX523" s="43"/>
      <c r="EY523" s="43"/>
      <c r="EZ523" s="43"/>
      <c r="FA523" s="43"/>
      <c r="FB523" s="43"/>
      <c r="FC523" s="43"/>
      <c r="FD523" s="43"/>
      <c r="FE523" s="43"/>
      <c r="FF523" s="43"/>
      <c r="FG523" s="43"/>
      <c r="FH523" s="43"/>
      <c r="FI523" s="43"/>
      <c r="FJ523" s="43"/>
      <c r="FK523" s="43"/>
      <c r="FL523" s="43"/>
      <c r="FM523" s="43"/>
      <c r="FN523" s="43"/>
      <c r="FO523" s="43"/>
      <c r="FP523" s="43"/>
      <c r="FQ523" s="43"/>
      <c r="FR523" s="43"/>
      <c r="FS523" s="43"/>
      <c r="FT523" s="43"/>
      <c r="FU523" s="43"/>
      <c r="FV523" s="43"/>
      <c r="FW523" s="43"/>
      <c r="FX523" s="43"/>
      <c r="FY523" s="43"/>
      <c r="FZ523" s="43"/>
      <c r="GA523" s="43"/>
      <c r="GB523" s="43"/>
      <c r="GC523" s="43"/>
      <c r="GD523" s="43"/>
      <c r="GE523" s="43"/>
      <c r="GF523" s="43"/>
      <c r="GG523" s="43"/>
      <c r="GH523" s="43"/>
      <c r="GI523" s="43"/>
      <c r="GJ523" s="43"/>
      <c r="GK523" s="43"/>
      <c r="GL523" s="43"/>
      <c r="GM523" s="43"/>
      <c r="GN523" s="43"/>
      <c r="GO523" s="43"/>
      <c r="GP523" s="43"/>
      <c r="GQ523" s="43"/>
      <c r="GR523" s="43"/>
      <c r="GS523" s="43"/>
      <c r="GT523" s="43"/>
      <c r="GU523" s="43"/>
      <c r="GV523" s="43"/>
      <c r="GW523" s="43"/>
      <c r="GX523" s="43"/>
      <c r="GY523" s="43"/>
      <c r="GZ523" s="43"/>
      <c r="HA523" s="43"/>
      <c r="HB523" s="43"/>
      <c r="HC523" s="43"/>
      <c r="HD523" s="43"/>
      <c r="HE523" s="43"/>
      <c r="HF523" s="43"/>
      <c r="HG523" s="43"/>
      <c r="HH523" s="43"/>
      <c r="HI523" s="43"/>
      <c r="HJ523" s="43"/>
      <c r="HK523" s="43"/>
      <c r="HL523" s="43"/>
      <c r="HM523" s="43"/>
      <c r="HN523" s="43"/>
      <c r="HO523" s="43"/>
      <c r="HP523" s="43"/>
      <c r="HQ523" s="43"/>
      <c r="HR523" s="43"/>
      <c r="HS523" s="43"/>
      <c r="HT523" s="43"/>
      <c r="HU523" s="43"/>
      <c r="HV523" s="43"/>
      <c r="HW523" s="43"/>
      <c r="HX523" s="43"/>
      <c r="HY523" s="43"/>
      <c r="HZ523" s="43"/>
      <c r="IA523" s="43"/>
      <c r="IB523" s="43"/>
      <c r="IC523" s="43"/>
      <c r="ID523" s="43"/>
      <c r="IE523" s="43"/>
      <c r="IF523" s="43"/>
      <c r="IG523" s="43"/>
      <c r="IH523" s="43"/>
      <c r="II523" s="43"/>
      <c r="IJ523" s="43"/>
      <c r="IK523" s="43"/>
      <c r="IL523" s="43"/>
      <c r="IM523" s="43"/>
      <c r="IN523" s="43"/>
      <c r="IO523" s="43"/>
      <c r="IP523" s="43"/>
      <c r="IQ523" s="43"/>
      <c r="IR523" s="43"/>
      <c r="IS523" s="43"/>
      <c r="IT523" s="43"/>
      <c r="IU523" s="43"/>
      <c r="IV523" s="43"/>
    </row>
    <row r="524" spans="1:256" s="201" customFormat="1" x14ac:dyDescent="0.2">
      <c r="A524" s="185"/>
      <c r="B524" s="187"/>
      <c r="C524" s="196"/>
      <c r="D524" s="43"/>
      <c r="E524" s="185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  <c r="CR524" s="43"/>
      <c r="CS524" s="43"/>
      <c r="CT524" s="43"/>
      <c r="CU524" s="43"/>
      <c r="CV524" s="43"/>
      <c r="CW524" s="43"/>
      <c r="CX524" s="43"/>
      <c r="CY524" s="43"/>
      <c r="CZ524" s="43"/>
      <c r="DA524" s="43"/>
      <c r="DB524" s="43"/>
      <c r="DC524" s="43"/>
      <c r="DD524" s="43"/>
      <c r="DE524" s="43"/>
      <c r="DF524" s="43"/>
      <c r="DG524" s="43"/>
      <c r="DH524" s="43"/>
      <c r="DI524" s="43"/>
      <c r="DJ524" s="43"/>
      <c r="DK524" s="43"/>
      <c r="DL524" s="43"/>
      <c r="DM524" s="43"/>
      <c r="DN524" s="43"/>
      <c r="DO524" s="43"/>
      <c r="DP524" s="43"/>
      <c r="DQ524" s="43"/>
      <c r="DR524" s="43"/>
      <c r="DS524" s="43"/>
      <c r="DT524" s="43"/>
      <c r="DU524" s="43"/>
      <c r="DV524" s="43"/>
      <c r="DW524" s="43"/>
      <c r="DX524" s="43"/>
      <c r="DY524" s="43"/>
      <c r="DZ524" s="43"/>
      <c r="EA524" s="43"/>
      <c r="EB524" s="43"/>
      <c r="EC524" s="43"/>
      <c r="ED524" s="43"/>
      <c r="EE524" s="43"/>
      <c r="EF524" s="43"/>
      <c r="EG524" s="43"/>
      <c r="EH524" s="43"/>
      <c r="EI524" s="43"/>
      <c r="EJ524" s="43"/>
      <c r="EK524" s="43"/>
      <c r="EL524" s="43"/>
      <c r="EM524" s="43"/>
      <c r="EN524" s="43"/>
      <c r="EO524" s="43"/>
      <c r="EP524" s="43"/>
      <c r="EQ524" s="43"/>
      <c r="ER524" s="43"/>
      <c r="ES524" s="43"/>
      <c r="ET524" s="43"/>
      <c r="EU524" s="43"/>
      <c r="EV524" s="43"/>
      <c r="EW524" s="43"/>
      <c r="EX524" s="43"/>
      <c r="EY524" s="43"/>
      <c r="EZ524" s="43"/>
      <c r="FA524" s="43"/>
      <c r="FB524" s="43"/>
      <c r="FC524" s="43"/>
      <c r="FD524" s="43"/>
      <c r="FE524" s="43"/>
      <c r="FF524" s="43"/>
      <c r="FG524" s="43"/>
      <c r="FH524" s="43"/>
      <c r="FI524" s="43"/>
      <c r="FJ524" s="43"/>
      <c r="FK524" s="43"/>
      <c r="FL524" s="43"/>
      <c r="FM524" s="43"/>
      <c r="FN524" s="43"/>
      <c r="FO524" s="43"/>
      <c r="FP524" s="43"/>
      <c r="FQ524" s="43"/>
      <c r="FR524" s="43"/>
      <c r="FS524" s="43"/>
      <c r="FT524" s="43"/>
      <c r="FU524" s="43"/>
      <c r="FV524" s="43"/>
      <c r="FW524" s="43"/>
      <c r="FX524" s="43"/>
      <c r="FY524" s="43"/>
      <c r="FZ524" s="43"/>
      <c r="GA524" s="43"/>
      <c r="GB524" s="43"/>
      <c r="GC524" s="43"/>
      <c r="GD524" s="43"/>
      <c r="GE524" s="43"/>
      <c r="GF524" s="43"/>
      <c r="GG524" s="43"/>
      <c r="GH524" s="43"/>
      <c r="GI524" s="43"/>
      <c r="GJ524" s="43"/>
      <c r="GK524" s="43"/>
      <c r="GL524" s="43"/>
      <c r="GM524" s="43"/>
      <c r="GN524" s="43"/>
      <c r="GO524" s="43"/>
      <c r="GP524" s="43"/>
      <c r="GQ524" s="43"/>
      <c r="GR524" s="43"/>
      <c r="GS524" s="43"/>
      <c r="GT524" s="43"/>
      <c r="GU524" s="43"/>
      <c r="GV524" s="43"/>
      <c r="GW524" s="43"/>
      <c r="GX524" s="43"/>
      <c r="GY524" s="43"/>
      <c r="GZ524" s="43"/>
      <c r="HA524" s="43"/>
      <c r="HB524" s="43"/>
      <c r="HC524" s="43"/>
      <c r="HD524" s="43"/>
      <c r="HE524" s="43"/>
      <c r="HF524" s="43"/>
      <c r="HG524" s="43"/>
      <c r="HH524" s="43"/>
      <c r="HI524" s="43"/>
      <c r="HJ524" s="43"/>
      <c r="HK524" s="43"/>
      <c r="HL524" s="43"/>
      <c r="HM524" s="43"/>
      <c r="HN524" s="43"/>
      <c r="HO524" s="43"/>
      <c r="HP524" s="43"/>
      <c r="HQ524" s="43"/>
      <c r="HR524" s="43"/>
      <c r="HS524" s="43"/>
      <c r="HT524" s="43"/>
      <c r="HU524" s="43"/>
      <c r="HV524" s="43"/>
      <c r="HW524" s="43"/>
      <c r="HX524" s="43"/>
      <c r="HY524" s="43"/>
      <c r="HZ524" s="43"/>
      <c r="IA524" s="43"/>
      <c r="IB524" s="43"/>
      <c r="IC524" s="43"/>
      <c r="ID524" s="43"/>
      <c r="IE524" s="43"/>
      <c r="IF524" s="43"/>
      <c r="IG524" s="43"/>
      <c r="IH524" s="43"/>
      <c r="II524" s="43"/>
      <c r="IJ524" s="43"/>
      <c r="IK524" s="43"/>
      <c r="IL524" s="43"/>
      <c r="IM524" s="43"/>
      <c r="IN524" s="43"/>
      <c r="IO524" s="43"/>
      <c r="IP524" s="43"/>
      <c r="IQ524" s="43"/>
      <c r="IR524" s="43"/>
      <c r="IS524" s="43"/>
      <c r="IT524" s="43"/>
      <c r="IU524" s="43"/>
      <c r="IV524" s="43"/>
    </row>
    <row r="525" spans="1:256" s="201" customFormat="1" x14ac:dyDescent="0.2">
      <c r="A525" s="185"/>
      <c r="B525" s="187"/>
      <c r="C525" s="196"/>
      <c r="D525" s="43"/>
      <c r="E525" s="185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  <c r="CR525" s="43"/>
      <c r="CS525" s="43"/>
      <c r="CT525" s="43"/>
      <c r="CU525" s="43"/>
      <c r="CV525" s="43"/>
      <c r="CW525" s="43"/>
      <c r="CX525" s="43"/>
      <c r="CY525" s="43"/>
      <c r="CZ525" s="43"/>
      <c r="DA525" s="43"/>
      <c r="DB525" s="43"/>
      <c r="DC525" s="43"/>
      <c r="DD525" s="43"/>
      <c r="DE525" s="43"/>
      <c r="DF525" s="43"/>
      <c r="DG525" s="43"/>
      <c r="DH525" s="43"/>
      <c r="DI525" s="43"/>
      <c r="DJ525" s="43"/>
      <c r="DK525" s="43"/>
      <c r="DL525" s="43"/>
      <c r="DM525" s="43"/>
      <c r="DN525" s="43"/>
      <c r="DO525" s="43"/>
      <c r="DP525" s="43"/>
      <c r="DQ525" s="43"/>
      <c r="DR525" s="43"/>
      <c r="DS525" s="43"/>
      <c r="DT525" s="43"/>
      <c r="DU525" s="43"/>
      <c r="DV525" s="43"/>
      <c r="DW525" s="43"/>
      <c r="DX525" s="43"/>
      <c r="DY525" s="43"/>
      <c r="DZ525" s="43"/>
      <c r="EA525" s="43"/>
      <c r="EB525" s="43"/>
      <c r="EC525" s="43"/>
      <c r="ED525" s="43"/>
      <c r="EE525" s="43"/>
      <c r="EF525" s="43"/>
      <c r="EG525" s="43"/>
      <c r="EH525" s="43"/>
      <c r="EI525" s="43"/>
      <c r="EJ525" s="43"/>
      <c r="EK525" s="43"/>
      <c r="EL525" s="43"/>
      <c r="EM525" s="43"/>
      <c r="EN525" s="43"/>
      <c r="EO525" s="43"/>
      <c r="EP525" s="43"/>
      <c r="EQ525" s="43"/>
      <c r="ER525" s="43"/>
      <c r="ES525" s="43"/>
      <c r="ET525" s="43"/>
      <c r="EU525" s="43"/>
      <c r="EV525" s="43"/>
      <c r="EW525" s="43"/>
      <c r="EX525" s="43"/>
      <c r="EY525" s="43"/>
      <c r="EZ525" s="43"/>
      <c r="FA525" s="43"/>
      <c r="FB525" s="43"/>
      <c r="FC525" s="43"/>
      <c r="FD525" s="43"/>
      <c r="FE525" s="43"/>
      <c r="FF525" s="43"/>
      <c r="FG525" s="43"/>
      <c r="FH525" s="43"/>
      <c r="FI525" s="43"/>
      <c r="FJ525" s="43"/>
      <c r="FK525" s="43"/>
      <c r="FL525" s="43"/>
      <c r="FM525" s="43"/>
      <c r="FN525" s="43"/>
      <c r="FO525" s="43"/>
      <c r="FP525" s="43"/>
      <c r="FQ525" s="43"/>
      <c r="FR525" s="43"/>
      <c r="FS525" s="43"/>
      <c r="FT525" s="43"/>
      <c r="FU525" s="43"/>
      <c r="FV525" s="43"/>
      <c r="FW525" s="43"/>
      <c r="FX525" s="43"/>
      <c r="FY525" s="43"/>
      <c r="FZ525" s="43"/>
      <c r="GA525" s="43"/>
      <c r="GB525" s="43"/>
      <c r="GC525" s="43"/>
      <c r="GD525" s="43"/>
      <c r="GE525" s="43"/>
      <c r="GF525" s="43"/>
      <c r="GG525" s="43"/>
      <c r="GH525" s="43"/>
      <c r="GI525" s="43"/>
      <c r="GJ525" s="43"/>
      <c r="GK525" s="43"/>
      <c r="GL525" s="43"/>
      <c r="GM525" s="43"/>
      <c r="GN525" s="43"/>
      <c r="GO525" s="43"/>
      <c r="GP525" s="43"/>
      <c r="GQ525" s="43"/>
      <c r="GR525" s="43"/>
      <c r="GS525" s="43"/>
      <c r="GT525" s="43"/>
      <c r="GU525" s="43"/>
      <c r="GV525" s="43"/>
      <c r="GW525" s="43"/>
      <c r="GX525" s="43"/>
      <c r="GY525" s="43"/>
      <c r="GZ525" s="43"/>
      <c r="HA525" s="43"/>
      <c r="HB525" s="43"/>
      <c r="HC525" s="43"/>
      <c r="HD525" s="43"/>
      <c r="HE525" s="43"/>
      <c r="HF525" s="43"/>
      <c r="HG525" s="43"/>
      <c r="HH525" s="43"/>
      <c r="HI525" s="43"/>
      <c r="HJ525" s="43"/>
      <c r="HK525" s="43"/>
      <c r="HL525" s="43"/>
      <c r="HM525" s="43"/>
      <c r="HN525" s="43"/>
      <c r="HO525" s="43"/>
      <c r="HP525" s="43"/>
      <c r="HQ525" s="43"/>
      <c r="HR525" s="43"/>
      <c r="HS525" s="43"/>
      <c r="HT525" s="43"/>
      <c r="HU525" s="43"/>
      <c r="HV525" s="43"/>
      <c r="HW525" s="43"/>
      <c r="HX525" s="43"/>
      <c r="HY525" s="43"/>
      <c r="HZ525" s="43"/>
      <c r="IA525" s="43"/>
      <c r="IB525" s="43"/>
      <c r="IC525" s="43"/>
      <c r="ID525" s="43"/>
      <c r="IE525" s="43"/>
      <c r="IF525" s="43"/>
      <c r="IG525" s="43"/>
      <c r="IH525" s="43"/>
      <c r="II525" s="43"/>
      <c r="IJ525" s="43"/>
      <c r="IK525" s="43"/>
      <c r="IL525" s="43"/>
      <c r="IM525" s="43"/>
      <c r="IN525" s="43"/>
      <c r="IO525" s="43"/>
      <c r="IP525" s="43"/>
      <c r="IQ525" s="43"/>
      <c r="IR525" s="43"/>
      <c r="IS525" s="43"/>
      <c r="IT525" s="43"/>
      <c r="IU525" s="43"/>
      <c r="IV525" s="43"/>
    </row>
    <row r="526" spans="1:256" s="201" customFormat="1" x14ac:dyDescent="0.2">
      <c r="A526" s="185"/>
      <c r="B526" s="187"/>
      <c r="C526" s="196"/>
      <c r="D526" s="43"/>
      <c r="E526" s="185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  <c r="CR526" s="43"/>
      <c r="CS526" s="43"/>
      <c r="CT526" s="43"/>
      <c r="CU526" s="43"/>
      <c r="CV526" s="43"/>
      <c r="CW526" s="43"/>
      <c r="CX526" s="43"/>
      <c r="CY526" s="43"/>
      <c r="CZ526" s="43"/>
      <c r="DA526" s="43"/>
      <c r="DB526" s="43"/>
      <c r="DC526" s="43"/>
      <c r="DD526" s="43"/>
      <c r="DE526" s="43"/>
      <c r="DF526" s="43"/>
      <c r="DG526" s="43"/>
      <c r="DH526" s="43"/>
      <c r="DI526" s="43"/>
      <c r="DJ526" s="43"/>
      <c r="DK526" s="43"/>
      <c r="DL526" s="43"/>
      <c r="DM526" s="43"/>
      <c r="DN526" s="43"/>
      <c r="DO526" s="43"/>
      <c r="DP526" s="43"/>
      <c r="DQ526" s="43"/>
      <c r="DR526" s="43"/>
      <c r="DS526" s="43"/>
      <c r="DT526" s="43"/>
      <c r="DU526" s="43"/>
      <c r="DV526" s="43"/>
      <c r="DW526" s="43"/>
      <c r="DX526" s="43"/>
      <c r="DY526" s="43"/>
      <c r="DZ526" s="43"/>
      <c r="EA526" s="43"/>
      <c r="EB526" s="43"/>
      <c r="EC526" s="43"/>
      <c r="ED526" s="43"/>
      <c r="EE526" s="43"/>
      <c r="EF526" s="43"/>
      <c r="EG526" s="43"/>
      <c r="EH526" s="43"/>
      <c r="EI526" s="43"/>
      <c r="EJ526" s="43"/>
      <c r="EK526" s="43"/>
      <c r="EL526" s="43"/>
      <c r="EM526" s="43"/>
      <c r="EN526" s="43"/>
      <c r="EO526" s="43"/>
      <c r="EP526" s="43"/>
      <c r="EQ526" s="43"/>
      <c r="ER526" s="43"/>
      <c r="ES526" s="43"/>
      <c r="ET526" s="43"/>
      <c r="EU526" s="43"/>
      <c r="EV526" s="43"/>
      <c r="EW526" s="43"/>
      <c r="EX526" s="43"/>
      <c r="EY526" s="43"/>
      <c r="EZ526" s="43"/>
      <c r="FA526" s="43"/>
      <c r="FB526" s="43"/>
      <c r="FC526" s="43"/>
      <c r="FD526" s="43"/>
      <c r="FE526" s="43"/>
      <c r="FF526" s="43"/>
      <c r="FG526" s="43"/>
      <c r="FH526" s="43"/>
      <c r="FI526" s="43"/>
      <c r="FJ526" s="43"/>
      <c r="FK526" s="43"/>
      <c r="FL526" s="43"/>
      <c r="FM526" s="43"/>
      <c r="FN526" s="43"/>
      <c r="FO526" s="43"/>
      <c r="FP526" s="43"/>
      <c r="FQ526" s="43"/>
      <c r="FR526" s="43"/>
      <c r="FS526" s="43"/>
      <c r="FT526" s="43"/>
      <c r="FU526" s="43"/>
      <c r="FV526" s="43"/>
      <c r="FW526" s="43"/>
      <c r="FX526" s="43"/>
      <c r="FY526" s="43"/>
      <c r="FZ526" s="43"/>
      <c r="GA526" s="43"/>
      <c r="GB526" s="43"/>
      <c r="GC526" s="43"/>
      <c r="GD526" s="43"/>
      <c r="GE526" s="43"/>
      <c r="GF526" s="43"/>
      <c r="GG526" s="43"/>
      <c r="GH526" s="43"/>
      <c r="GI526" s="43"/>
      <c r="GJ526" s="43"/>
      <c r="GK526" s="43"/>
      <c r="GL526" s="43"/>
      <c r="GM526" s="43"/>
      <c r="GN526" s="43"/>
      <c r="GO526" s="43"/>
      <c r="GP526" s="43"/>
      <c r="GQ526" s="43"/>
      <c r="GR526" s="43"/>
      <c r="GS526" s="43"/>
      <c r="GT526" s="43"/>
      <c r="GU526" s="43"/>
      <c r="GV526" s="43"/>
      <c r="GW526" s="43"/>
      <c r="GX526" s="43"/>
      <c r="GY526" s="43"/>
      <c r="GZ526" s="43"/>
      <c r="HA526" s="43"/>
      <c r="HB526" s="43"/>
      <c r="HC526" s="43"/>
      <c r="HD526" s="43"/>
      <c r="HE526" s="43"/>
      <c r="HF526" s="43"/>
      <c r="HG526" s="43"/>
      <c r="HH526" s="43"/>
      <c r="HI526" s="43"/>
      <c r="HJ526" s="43"/>
      <c r="HK526" s="43"/>
      <c r="HL526" s="43"/>
      <c r="HM526" s="43"/>
      <c r="HN526" s="43"/>
      <c r="HO526" s="43"/>
      <c r="HP526" s="43"/>
      <c r="HQ526" s="43"/>
      <c r="HR526" s="43"/>
      <c r="HS526" s="43"/>
      <c r="HT526" s="43"/>
      <c r="HU526" s="43"/>
      <c r="HV526" s="43"/>
      <c r="HW526" s="43"/>
      <c r="HX526" s="43"/>
      <c r="HY526" s="43"/>
      <c r="HZ526" s="43"/>
      <c r="IA526" s="43"/>
      <c r="IB526" s="43"/>
      <c r="IC526" s="43"/>
      <c r="ID526" s="43"/>
      <c r="IE526" s="43"/>
      <c r="IF526" s="43"/>
      <c r="IG526" s="43"/>
      <c r="IH526" s="43"/>
      <c r="II526" s="43"/>
      <c r="IJ526" s="43"/>
      <c r="IK526" s="43"/>
      <c r="IL526" s="43"/>
      <c r="IM526" s="43"/>
      <c r="IN526" s="43"/>
      <c r="IO526" s="43"/>
      <c r="IP526" s="43"/>
      <c r="IQ526" s="43"/>
      <c r="IR526" s="43"/>
      <c r="IS526" s="43"/>
      <c r="IT526" s="43"/>
      <c r="IU526" s="43"/>
      <c r="IV526" s="43"/>
    </row>
    <row r="527" spans="1:256" s="201" customFormat="1" x14ac:dyDescent="0.2">
      <c r="A527" s="185"/>
      <c r="B527" s="187"/>
      <c r="C527" s="196"/>
      <c r="D527" s="43"/>
      <c r="E527" s="185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  <c r="CR527" s="43"/>
      <c r="CS527" s="43"/>
      <c r="CT527" s="43"/>
      <c r="CU527" s="43"/>
      <c r="CV527" s="43"/>
      <c r="CW527" s="43"/>
      <c r="CX527" s="43"/>
      <c r="CY527" s="43"/>
      <c r="CZ527" s="43"/>
      <c r="DA527" s="43"/>
      <c r="DB527" s="43"/>
      <c r="DC527" s="43"/>
      <c r="DD527" s="43"/>
      <c r="DE527" s="43"/>
      <c r="DF527" s="43"/>
      <c r="DG527" s="43"/>
      <c r="DH527" s="43"/>
      <c r="DI527" s="43"/>
      <c r="DJ527" s="43"/>
      <c r="DK527" s="43"/>
      <c r="DL527" s="43"/>
      <c r="DM527" s="43"/>
      <c r="DN527" s="43"/>
      <c r="DO527" s="43"/>
      <c r="DP527" s="43"/>
      <c r="DQ527" s="43"/>
      <c r="DR527" s="43"/>
      <c r="DS527" s="43"/>
      <c r="DT527" s="43"/>
      <c r="DU527" s="43"/>
      <c r="DV527" s="43"/>
      <c r="DW527" s="43"/>
      <c r="DX527" s="43"/>
      <c r="DY527" s="43"/>
      <c r="DZ527" s="43"/>
      <c r="EA527" s="43"/>
      <c r="EB527" s="43"/>
      <c r="EC527" s="43"/>
      <c r="ED527" s="43"/>
      <c r="EE527" s="43"/>
      <c r="EF527" s="43"/>
      <c r="EG527" s="43"/>
      <c r="EH527" s="43"/>
      <c r="EI527" s="43"/>
      <c r="EJ527" s="43"/>
      <c r="EK527" s="43"/>
      <c r="EL527" s="43"/>
      <c r="EM527" s="43"/>
      <c r="EN527" s="43"/>
      <c r="EO527" s="43"/>
      <c r="EP527" s="43"/>
      <c r="EQ527" s="43"/>
      <c r="ER527" s="43"/>
      <c r="ES527" s="43"/>
      <c r="ET527" s="43"/>
      <c r="EU527" s="43"/>
      <c r="EV527" s="43"/>
      <c r="EW527" s="43"/>
      <c r="EX527" s="43"/>
      <c r="EY527" s="43"/>
      <c r="EZ527" s="43"/>
      <c r="FA527" s="43"/>
      <c r="FB527" s="43"/>
      <c r="FC527" s="43"/>
      <c r="FD527" s="43"/>
      <c r="FE527" s="43"/>
      <c r="FF527" s="43"/>
      <c r="FG527" s="43"/>
      <c r="FH527" s="43"/>
      <c r="FI527" s="43"/>
      <c r="FJ527" s="43"/>
      <c r="FK527" s="43"/>
      <c r="FL527" s="43"/>
      <c r="FM527" s="43"/>
      <c r="FN527" s="43"/>
      <c r="FO527" s="43"/>
      <c r="FP527" s="43"/>
      <c r="FQ527" s="43"/>
      <c r="FR527" s="43"/>
      <c r="FS527" s="43"/>
      <c r="FT527" s="43"/>
      <c r="FU527" s="43"/>
      <c r="FV527" s="43"/>
      <c r="FW527" s="43"/>
      <c r="FX527" s="43"/>
      <c r="FY527" s="43"/>
      <c r="FZ527" s="43"/>
      <c r="GA527" s="43"/>
      <c r="GB527" s="43"/>
      <c r="GC527" s="43"/>
      <c r="GD527" s="43"/>
      <c r="GE527" s="43"/>
      <c r="GF527" s="43"/>
      <c r="GG527" s="43"/>
      <c r="GH527" s="43"/>
      <c r="GI527" s="43"/>
      <c r="GJ527" s="43"/>
      <c r="GK527" s="43"/>
      <c r="GL527" s="43"/>
      <c r="GM527" s="43"/>
      <c r="GN527" s="43"/>
      <c r="GO527" s="43"/>
      <c r="GP527" s="43"/>
      <c r="GQ527" s="43"/>
      <c r="GR527" s="43"/>
      <c r="GS527" s="43"/>
      <c r="GT527" s="43"/>
      <c r="GU527" s="43"/>
      <c r="GV527" s="43"/>
      <c r="GW527" s="43"/>
      <c r="GX527" s="43"/>
      <c r="GY527" s="43"/>
      <c r="GZ527" s="43"/>
      <c r="HA527" s="43"/>
      <c r="HB527" s="43"/>
      <c r="HC527" s="43"/>
      <c r="HD527" s="43"/>
      <c r="HE527" s="43"/>
      <c r="HF527" s="43"/>
      <c r="HG527" s="43"/>
      <c r="HH527" s="43"/>
      <c r="HI527" s="43"/>
      <c r="HJ527" s="43"/>
      <c r="HK527" s="43"/>
      <c r="HL527" s="43"/>
      <c r="HM527" s="43"/>
      <c r="HN527" s="43"/>
      <c r="HO527" s="43"/>
      <c r="HP527" s="43"/>
      <c r="HQ527" s="43"/>
      <c r="HR527" s="43"/>
      <c r="HS527" s="43"/>
      <c r="HT527" s="43"/>
      <c r="HU527" s="43"/>
      <c r="HV527" s="43"/>
      <c r="HW527" s="43"/>
      <c r="HX527" s="43"/>
      <c r="HY527" s="43"/>
      <c r="HZ527" s="43"/>
      <c r="IA527" s="43"/>
      <c r="IB527" s="43"/>
      <c r="IC527" s="43"/>
      <c r="ID527" s="43"/>
      <c r="IE527" s="43"/>
      <c r="IF527" s="43"/>
      <c r="IG527" s="43"/>
      <c r="IH527" s="43"/>
      <c r="II527" s="43"/>
      <c r="IJ527" s="43"/>
      <c r="IK527" s="43"/>
      <c r="IL527" s="43"/>
      <c r="IM527" s="43"/>
      <c r="IN527" s="43"/>
      <c r="IO527" s="43"/>
      <c r="IP527" s="43"/>
      <c r="IQ527" s="43"/>
      <c r="IR527" s="43"/>
      <c r="IS527" s="43"/>
      <c r="IT527" s="43"/>
      <c r="IU527" s="43"/>
      <c r="IV527" s="43"/>
    </row>
    <row r="528" spans="1:256" s="201" customFormat="1" x14ac:dyDescent="0.2">
      <c r="A528" s="185"/>
      <c r="B528" s="187"/>
      <c r="C528" s="196"/>
      <c r="D528" s="43"/>
      <c r="E528" s="185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  <c r="CR528" s="43"/>
      <c r="CS528" s="43"/>
      <c r="CT528" s="43"/>
      <c r="CU528" s="43"/>
      <c r="CV528" s="43"/>
      <c r="CW528" s="43"/>
      <c r="CX528" s="43"/>
      <c r="CY528" s="43"/>
      <c r="CZ528" s="43"/>
      <c r="DA528" s="43"/>
      <c r="DB528" s="43"/>
      <c r="DC528" s="43"/>
      <c r="DD528" s="43"/>
      <c r="DE528" s="43"/>
      <c r="DF528" s="43"/>
      <c r="DG528" s="43"/>
      <c r="DH528" s="43"/>
      <c r="DI528" s="43"/>
      <c r="DJ528" s="43"/>
      <c r="DK528" s="43"/>
      <c r="DL528" s="43"/>
      <c r="DM528" s="43"/>
      <c r="DN528" s="43"/>
      <c r="DO528" s="43"/>
      <c r="DP528" s="43"/>
      <c r="DQ528" s="43"/>
      <c r="DR528" s="43"/>
      <c r="DS528" s="43"/>
      <c r="DT528" s="43"/>
      <c r="DU528" s="43"/>
      <c r="DV528" s="43"/>
      <c r="DW528" s="43"/>
      <c r="DX528" s="43"/>
      <c r="DY528" s="43"/>
      <c r="DZ528" s="43"/>
      <c r="EA528" s="43"/>
      <c r="EB528" s="43"/>
      <c r="EC528" s="43"/>
      <c r="ED528" s="43"/>
      <c r="EE528" s="43"/>
      <c r="EF528" s="43"/>
      <c r="EG528" s="43"/>
      <c r="EH528" s="43"/>
      <c r="EI528" s="43"/>
      <c r="EJ528" s="43"/>
      <c r="EK528" s="43"/>
      <c r="EL528" s="43"/>
      <c r="EM528" s="43"/>
      <c r="EN528" s="43"/>
      <c r="EO528" s="43"/>
      <c r="EP528" s="43"/>
      <c r="EQ528" s="43"/>
      <c r="ER528" s="43"/>
      <c r="ES528" s="43"/>
      <c r="ET528" s="43"/>
      <c r="EU528" s="43"/>
      <c r="EV528" s="43"/>
      <c r="EW528" s="43"/>
      <c r="EX528" s="43"/>
      <c r="EY528" s="43"/>
      <c r="EZ528" s="43"/>
      <c r="FA528" s="43"/>
      <c r="FB528" s="43"/>
      <c r="FC528" s="43"/>
      <c r="FD528" s="43"/>
      <c r="FE528" s="43"/>
      <c r="FF528" s="43"/>
      <c r="FG528" s="43"/>
      <c r="FH528" s="43"/>
      <c r="FI528" s="43"/>
      <c r="FJ528" s="43"/>
      <c r="FK528" s="43"/>
      <c r="FL528" s="43"/>
      <c r="FM528" s="43"/>
      <c r="FN528" s="43"/>
      <c r="FO528" s="43"/>
      <c r="FP528" s="43"/>
      <c r="FQ528" s="43"/>
      <c r="FR528" s="43"/>
      <c r="FS528" s="43"/>
      <c r="FT528" s="43"/>
      <c r="FU528" s="43"/>
      <c r="FV528" s="43"/>
      <c r="FW528" s="43"/>
      <c r="FX528" s="43"/>
      <c r="FY528" s="43"/>
      <c r="FZ528" s="43"/>
      <c r="GA528" s="43"/>
      <c r="GB528" s="43"/>
      <c r="GC528" s="43"/>
      <c r="GD528" s="43"/>
      <c r="GE528" s="43"/>
      <c r="GF528" s="43"/>
      <c r="GG528" s="43"/>
      <c r="GH528" s="43"/>
      <c r="GI528" s="43"/>
      <c r="GJ528" s="43"/>
      <c r="GK528" s="43"/>
      <c r="GL528" s="43"/>
      <c r="GM528" s="43"/>
      <c r="GN528" s="43"/>
      <c r="GO528" s="43"/>
      <c r="GP528" s="43"/>
      <c r="GQ528" s="43"/>
      <c r="GR528" s="43"/>
      <c r="GS528" s="43"/>
      <c r="GT528" s="43"/>
      <c r="GU528" s="43"/>
      <c r="GV528" s="43"/>
      <c r="GW528" s="43"/>
      <c r="GX528" s="43"/>
      <c r="GY528" s="43"/>
      <c r="GZ528" s="43"/>
      <c r="HA528" s="43"/>
      <c r="HB528" s="43"/>
      <c r="HC528" s="43"/>
      <c r="HD528" s="43"/>
      <c r="HE528" s="43"/>
      <c r="HF528" s="43"/>
      <c r="HG528" s="43"/>
      <c r="HH528" s="43"/>
      <c r="HI528" s="43"/>
      <c r="HJ528" s="43"/>
      <c r="HK528" s="43"/>
      <c r="HL528" s="43"/>
      <c r="HM528" s="43"/>
      <c r="HN528" s="43"/>
      <c r="HO528" s="43"/>
      <c r="HP528" s="43"/>
      <c r="HQ528" s="43"/>
      <c r="HR528" s="43"/>
      <c r="HS528" s="43"/>
      <c r="HT528" s="43"/>
      <c r="HU528" s="43"/>
      <c r="HV528" s="43"/>
      <c r="HW528" s="43"/>
      <c r="HX528" s="43"/>
      <c r="HY528" s="43"/>
      <c r="HZ528" s="43"/>
      <c r="IA528" s="43"/>
      <c r="IB528" s="43"/>
      <c r="IC528" s="43"/>
      <c r="ID528" s="43"/>
      <c r="IE528" s="43"/>
      <c r="IF528" s="43"/>
      <c r="IG528" s="43"/>
      <c r="IH528" s="43"/>
      <c r="II528" s="43"/>
      <c r="IJ528" s="43"/>
      <c r="IK528" s="43"/>
      <c r="IL528" s="43"/>
      <c r="IM528" s="43"/>
      <c r="IN528" s="43"/>
      <c r="IO528" s="43"/>
      <c r="IP528" s="43"/>
      <c r="IQ528" s="43"/>
      <c r="IR528" s="43"/>
      <c r="IS528" s="43"/>
      <c r="IT528" s="43"/>
      <c r="IU528" s="43"/>
      <c r="IV528" s="43"/>
    </row>
    <row r="529" spans="1:256" s="201" customFormat="1" x14ac:dyDescent="0.2">
      <c r="A529" s="185"/>
      <c r="B529" s="187"/>
      <c r="C529" s="196"/>
      <c r="D529" s="43"/>
      <c r="E529" s="185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  <c r="CR529" s="43"/>
      <c r="CS529" s="43"/>
      <c r="CT529" s="43"/>
      <c r="CU529" s="43"/>
      <c r="CV529" s="43"/>
      <c r="CW529" s="43"/>
      <c r="CX529" s="43"/>
      <c r="CY529" s="43"/>
      <c r="CZ529" s="43"/>
      <c r="DA529" s="43"/>
      <c r="DB529" s="43"/>
      <c r="DC529" s="43"/>
      <c r="DD529" s="43"/>
      <c r="DE529" s="43"/>
      <c r="DF529" s="43"/>
      <c r="DG529" s="43"/>
      <c r="DH529" s="43"/>
      <c r="DI529" s="43"/>
      <c r="DJ529" s="43"/>
      <c r="DK529" s="43"/>
      <c r="DL529" s="43"/>
      <c r="DM529" s="43"/>
      <c r="DN529" s="43"/>
      <c r="DO529" s="43"/>
      <c r="DP529" s="43"/>
      <c r="DQ529" s="43"/>
      <c r="DR529" s="43"/>
      <c r="DS529" s="43"/>
      <c r="DT529" s="43"/>
      <c r="DU529" s="43"/>
      <c r="DV529" s="43"/>
      <c r="DW529" s="43"/>
      <c r="DX529" s="43"/>
      <c r="DY529" s="43"/>
      <c r="DZ529" s="43"/>
      <c r="EA529" s="43"/>
      <c r="EB529" s="43"/>
      <c r="EC529" s="43"/>
      <c r="ED529" s="43"/>
      <c r="EE529" s="43"/>
      <c r="EF529" s="43"/>
      <c r="EG529" s="43"/>
      <c r="EH529" s="43"/>
      <c r="EI529" s="43"/>
      <c r="EJ529" s="43"/>
      <c r="EK529" s="43"/>
      <c r="EL529" s="43"/>
      <c r="EM529" s="43"/>
      <c r="EN529" s="43"/>
      <c r="EO529" s="43"/>
      <c r="EP529" s="43"/>
      <c r="EQ529" s="43"/>
      <c r="ER529" s="43"/>
      <c r="ES529" s="43"/>
      <c r="ET529" s="43"/>
      <c r="EU529" s="43"/>
      <c r="EV529" s="43"/>
      <c r="EW529" s="43"/>
      <c r="EX529" s="43"/>
      <c r="EY529" s="43"/>
      <c r="EZ529" s="43"/>
      <c r="FA529" s="43"/>
      <c r="FB529" s="43"/>
      <c r="FC529" s="43"/>
      <c r="FD529" s="43"/>
      <c r="FE529" s="43"/>
      <c r="FF529" s="43"/>
      <c r="FG529" s="43"/>
      <c r="FH529" s="43"/>
      <c r="FI529" s="43"/>
      <c r="FJ529" s="43"/>
      <c r="FK529" s="43"/>
      <c r="FL529" s="43"/>
      <c r="FM529" s="43"/>
      <c r="FN529" s="43"/>
      <c r="FO529" s="43"/>
      <c r="FP529" s="43"/>
      <c r="FQ529" s="43"/>
      <c r="FR529" s="43"/>
      <c r="FS529" s="43"/>
      <c r="FT529" s="43"/>
      <c r="FU529" s="43"/>
      <c r="FV529" s="43"/>
      <c r="FW529" s="43"/>
      <c r="FX529" s="43"/>
      <c r="FY529" s="43"/>
      <c r="FZ529" s="43"/>
      <c r="GA529" s="43"/>
      <c r="GB529" s="43"/>
      <c r="GC529" s="43"/>
      <c r="GD529" s="43"/>
      <c r="GE529" s="43"/>
      <c r="GF529" s="43"/>
      <c r="GG529" s="43"/>
      <c r="GH529" s="43"/>
      <c r="GI529" s="43"/>
      <c r="GJ529" s="43"/>
      <c r="GK529" s="43"/>
      <c r="GL529" s="43"/>
      <c r="GM529" s="43"/>
      <c r="GN529" s="43"/>
      <c r="GO529" s="43"/>
      <c r="GP529" s="43"/>
      <c r="GQ529" s="43"/>
      <c r="GR529" s="43"/>
      <c r="GS529" s="43"/>
      <c r="GT529" s="43"/>
      <c r="GU529" s="43"/>
      <c r="GV529" s="43"/>
      <c r="GW529" s="43"/>
      <c r="GX529" s="43"/>
      <c r="GY529" s="43"/>
      <c r="GZ529" s="43"/>
      <c r="HA529" s="43"/>
      <c r="HB529" s="43"/>
      <c r="HC529" s="43"/>
      <c r="HD529" s="43"/>
      <c r="HE529" s="43"/>
      <c r="HF529" s="43"/>
      <c r="HG529" s="43"/>
      <c r="HH529" s="43"/>
      <c r="HI529" s="43"/>
      <c r="HJ529" s="43"/>
      <c r="HK529" s="43"/>
      <c r="HL529" s="43"/>
      <c r="HM529" s="43"/>
      <c r="HN529" s="43"/>
      <c r="HO529" s="43"/>
      <c r="HP529" s="43"/>
      <c r="HQ529" s="43"/>
      <c r="HR529" s="43"/>
      <c r="HS529" s="43"/>
      <c r="HT529" s="43"/>
      <c r="HU529" s="43"/>
      <c r="HV529" s="43"/>
      <c r="HW529" s="43"/>
      <c r="HX529" s="43"/>
      <c r="HY529" s="43"/>
      <c r="HZ529" s="43"/>
      <c r="IA529" s="43"/>
      <c r="IB529" s="43"/>
      <c r="IC529" s="43"/>
      <c r="ID529" s="43"/>
      <c r="IE529" s="43"/>
      <c r="IF529" s="43"/>
      <c r="IG529" s="43"/>
      <c r="IH529" s="43"/>
      <c r="II529" s="43"/>
      <c r="IJ529" s="43"/>
      <c r="IK529" s="43"/>
      <c r="IL529" s="43"/>
      <c r="IM529" s="43"/>
      <c r="IN529" s="43"/>
      <c r="IO529" s="43"/>
      <c r="IP529" s="43"/>
      <c r="IQ529" s="43"/>
      <c r="IR529" s="43"/>
      <c r="IS529" s="43"/>
      <c r="IT529" s="43"/>
      <c r="IU529" s="43"/>
      <c r="IV529" s="43"/>
    </row>
    <row r="530" spans="1:256" s="201" customFormat="1" x14ac:dyDescent="0.2">
      <c r="A530" s="185"/>
      <c r="B530" s="187"/>
      <c r="C530" s="196"/>
      <c r="D530" s="43"/>
      <c r="E530" s="185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  <c r="CR530" s="43"/>
      <c r="CS530" s="43"/>
      <c r="CT530" s="43"/>
      <c r="CU530" s="43"/>
      <c r="CV530" s="43"/>
      <c r="CW530" s="43"/>
      <c r="CX530" s="43"/>
      <c r="CY530" s="43"/>
      <c r="CZ530" s="43"/>
      <c r="DA530" s="43"/>
      <c r="DB530" s="43"/>
      <c r="DC530" s="43"/>
      <c r="DD530" s="43"/>
      <c r="DE530" s="43"/>
      <c r="DF530" s="43"/>
      <c r="DG530" s="43"/>
      <c r="DH530" s="43"/>
      <c r="DI530" s="43"/>
      <c r="DJ530" s="43"/>
      <c r="DK530" s="43"/>
      <c r="DL530" s="43"/>
      <c r="DM530" s="43"/>
      <c r="DN530" s="43"/>
      <c r="DO530" s="43"/>
      <c r="DP530" s="43"/>
      <c r="DQ530" s="43"/>
      <c r="DR530" s="43"/>
      <c r="DS530" s="43"/>
      <c r="DT530" s="43"/>
      <c r="DU530" s="43"/>
      <c r="DV530" s="43"/>
      <c r="DW530" s="43"/>
      <c r="DX530" s="43"/>
      <c r="DY530" s="43"/>
      <c r="DZ530" s="43"/>
      <c r="EA530" s="43"/>
      <c r="EB530" s="43"/>
      <c r="EC530" s="43"/>
      <c r="ED530" s="43"/>
      <c r="EE530" s="43"/>
      <c r="EF530" s="43"/>
      <c r="EG530" s="43"/>
      <c r="EH530" s="43"/>
      <c r="EI530" s="43"/>
      <c r="EJ530" s="43"/>
      <c r="EK530" s="43"/>
      <c r="EL530" s="43"/>
      <c r="EM530" s="43"/>
      <c r="EN530" s="43"/>
      <c r="EO530" s="43"/>
      <c r="EP530" s="43"/>
      <c r="EQ530" s="43"/>
      <c r="ER530" s="43"/>
      <c r="ES530" s="43"/>
      <c r="ET530" s="43"/>
      <c r="EU530" s="43"/>
      <c r="EV530" s="43"/>
      <c r="EW530" s="43"/>
      <c r="EX530" s="43"/>
      <c r="EY530" s="43"/>
      <c r="EZ530" s="43"/>
      <c r="FA530" s="43"/>
      <c r="FB530" s="43"/>
      <c r="FC530" s="43"/>
      <c r="FD530" s="43"/>
      <c r="FE530" s="43"/>
      <c r="FF530" s="43"/>
      <c r="FG530" s="43"/>
      <c r="FH530" s="43"/>
      <c r="FI530" s="43"/>
      <c r="FJ530" s="43"/>
      <c r="FK530" s="43"/>
      <c r="FL530" s="43"/>
      <c r="FM530" s="43"/>
      <c r="FN530" s="43"/>
      <c r="FO530" s="43"/>
      <c r="FP530" s="43"/>
      <c r="FQ530" s="43"/>
      <c r="FR530" s="43"/>
      <c r="FS530" s="43"/>
      <c r="FT530" s="43"/>
      <c r="FU530" s="43"/>
      <c r="FV530" s="43"/>
      <c r="FW530" s="43"/>
      <c r="FX530" s="43"/>
      <c r="FY530" s="43"/>
      <c r="FZ530" s="43"/>
      <c r="GA530" s="43"/>
      <c r="GB530" s="43"/>
      <c r="GC530" s="43"/>
      <c r="GD530" s="43"/>
      <c r="GE530" s="43"/>
      <c r="GF530" s="43"/>
      <c r="GG530" s="43"/>
      <c r="GH530" s="43"/>
      <c r="GI530" s="43"/>
      <c r="GJ530" s="43"/>
      <c r="GK530" s="43"/>
      <c r="GL530" s="43"/>
      <c r="GM530" s="43"/>
      <c r="GN530" s="43"/>
      <c r="GO530" s="43"/>
      <c r="GP530" s="43"/>
      <c r="GQ530" s="43"/>
      <c r="GR530" s="43"/>
      <c r="GS530" s="43"/>
      <c r="GT530" s="43"/>
      <c r="GU530" s="43"/>
      <c r="GV530" s="43"/>
      <c r="GW530" s="43"/>
      <c r="GX530" s="43"/>
      <c r="GY530" s="43"/>
      <c r="GZ530" s="43"/>
      <c r="HA530" s="43"/>
      <c r="HB530" s="43"/>
      <c r="HC530" s="43"/>
      <c r="HD530" s="43"/>
      <c r="HE530" s="43"/>
      <c r="HF530" s="43"/>
      <c r="HG530" s="43"/>
      <c r="HH530" s="43"/>
      <c r="HI530" s="43"/>
      <c r="HJ530" s="43"/>
      <c r="HK530" s="43"/>
      <c r="HL530" s="43"/>
      <c r="HM530" s="43"/>
      <c r="HN530" s="43"/>
      <c r="HO530" s="43"/>
      <c r="HP530" s="43"/>
      <c r="HQ530" s="43"/>
      <c r="HR530" s="43"/>
      <c r="HS530" s="43"/>
      <c r="HT530" s="43"/>
      <c r="HU530" s="43"/>
      <c r="HV530" s="43"/>
      <c r="HW530" s="43"/>
      <c r="HX530" s="43"/>
      <c r="HY530" s="43"/>
      <c r="HZ530" s="43"/>
      <c r="IA530" s="43"/>
      <c r="IB530" s="43"/>
      <c r="IC530" s="43"/>
      <c r="ID530" s="43"/>
      <c r="IE530" s="43"/>
      <c r="IF530" s="43"/>
      <c r="IG530" s="43"/>
      <c r="IH530" s="43"/>
      <c r="II530" s="43"/>
      <c r="IJ530" s="43"/>
      <c r="IK530" s="43"/>
      <c r="IL530" s="43"/>
      <c r="IM530" s="43"/>
      <c r="IN530" s="43"/>
      <c r="IO530" s="43"/>
      <c r="IP530" s="43"/>
      <c r="IQ530" s="43"/>
      <c r="IR530" s="43"/>
      <c r="IS530" s="43"/>
      <c r="IT530" s="43"/>
      <c r="IU530" s="43"/>
      <c r="IV530" s="43"/>
    </row>
    <row r="531" spans="1:256" s="201" customFormat="1" x14ac:dyDescent="0.2">
      <c r="A531" s="185"/>
      <c r="B531" s="187"/>
      <c r="C531" s="196"/>
      <c r="D531" s="43"/>
      <c r="E531" s="185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  <c r="CR531" s="43"/>
      <c r="CS531" s="43"/>
      <c r="CT531" s="43"/>
      <c r="CU531" s="43"/>
      <c r="CV531" s="43"/>
      <c r="CW531" s="43"/>
      <c r="CX531" s="43"/>
      <c r="CY531" s="43"/>
      <c r="CZ531" s="43"/>
      <c r="DA531" s="43"/>
      <c r="DB531" s="43"/>
      <c r="DC531" s="43"/>
      <c r="DD531" s="43"/>
      <c r="DE531" s="43"/>
      <c r="DF531" s="43"/>
      <c r="DG531" s="43"/>
      <c r="DH531" s="43"/>
      <c r="DI531" s="43"/>
      <c r="DJ531" s="43"/>
      <c r="DK531" s="43"/>
      <c r="DL531" s="43"/>
      <c r="DM531" s="43"/>
      <c r="DN531" s="43"/>
      <c r="DO531" s="43"/>
      <c r="DP531" s="43"/>
      <c r="DQ531" s="43"/>
      <c r="DR531" s="43"/>
      <c r="DS531" s="43"/>
      <c r="DT531" s="43"/>
      <c r="DU531" s="43"/>
      <c r="DV531" s="43"/>
      <c r="DW531" s="43"/>
      <c r="DX531" s="43"/>
      <c r="DY531" s="43"/>
      <c r="DZ531" s="43"/>
      <c r="EA531" s="43"/>
      <c r="EB531" s="43"/>
      <c r="EC531" s="43"/>
      <c r="ED531" s="43"/>
      <c r="EE531" s="43"/>
      <c r="EF531" s="43"/>
      <c r="EG531" s="43"/>
      <c r="EH531" s="43"/>
      <c r="EI531" s="43"/>
      <c r="EJ531" s="43"/>
      <c r="EK531" s="43"/>
      <c r="EL531" s="43"/>
      <c r="EM531" s="43"/>
      <c r="EN531" s="43"/>
      <c r="EO531" s="43"/>
      <c r="EP531" s="43"/>
      <c r="EQ531" s="43"/>
      <c r="ER531" s="43"/>
      <c r="ES531" s="43"/>
      <c r="ET531" s="43"/>
      <c r="EU531" s="43"/>
      <c r="EV531" s="43"/>
      <c r="EW531" s="43"/>
      <c r="EX531" s="43"/>
      <c r="EY531" s="43"/>
      <c r="EZ531" s="43"/>
      <c r="FA531" s="43"/>
      <c r="FB531" s="43"/>
      <c r="FC531" s="43"/>
      <c r="FD531" s="43"/>
      <c r="FE531" s="43"/>
      <c r="FF531" s="43"/>
      <c r="FG531" s="43"/>
      <c r="FH531" s="43"/>
      <c r="FI531" s="43"/>
      <c r="FJ531" s="43"/>
      <c r="FK531" s="43"/>
      <c r="FL531" s="43"/>
      <c r="FM531" s="43"/>
      <c r="FN531" s="43"/>
      <c r="FO531" s="43"/>
      <c r="FP531" s="43"/>
      <c r="FQ531" s="43"/>
      <c r="FR531" s="43"/>
      <c r="FS531" s="43"/>
      <c r="FT531" s="43"/>
      <c r="FU531" s="43"/>
      <c r="FV531" s="43"/>
      <c r="FW531" s="43"/>
      <c r="FX531" s="43"/>
      <c r="FY531" s="43"/>
      <c r="FZ531" s="43"/>
      <c r="GA531" s="43"/>
      <c r="GB531" s="43"/>
      <c r="GC531" s="43"/>
      <c r="GD531" s="43"/>
      <c r="GE531" s="43"/>
      <c r="GF531" s="43"/>
      <c r="GG531" s="43"/>
      <c r="GH531" s="43"/>
      <c r="GI531" s="43"/>
      <c r="GJ531" s="43"/>
      <c r="GK531" s="43"/>
      <c r="GL531" s="43"/>
      <c r="GM531" s="43"/>
      <c r="GN531" s="43"/>
      <c r="GO531" s="43"/>
      <c r="GP531" s="43"/>
      <c r="GQ531" s="43"/>
      <c r="GR531" s="43"/>
      <c r="GS531" s="43"/>
      <c r="GT531" s="43"/>
      <c r="GU531" s="43"/>
      <c r="GV531" s="43"/>
      <c r="GW531" s="43"/>
      <c r="GX531" s="43"/>
      <c r="GY531" s="43"/>
      <c r="GZ531" s="43"/>
      <c r="HA531" s="43"/>
      <c r="HB531" s="43"/>
      <c r="HC531" s="43"/>
      <c r="HD531" s="43"/>
      <c r="HE531" s="43"/>
      <c r="HF531" s="43"/>
      <c r="HG531" s="43"/>
      <c r="HH531" s="43"/>
      <c r="HI531" s="43"/>
      <c r="HJ531" s="43"/>
      <c r="HK531" s="43"/>
      <c r="HL531" s="43"/>
      <c r="HM531" s="43"/>
      <c r="HN531" s="43"/>
      <c r="HO531" s="43"/>
      <c r="HP531" s="43"/>
      <c r="HQ531" s="43"/>
      <c r="HR531" s="43"/>
      <c r="HS531" s="43"/>
      <c r="HT531" s="43"/>
      <c r="HU531" s="43"/>
      <c r="HV531" s="43"/>
      <c r="HW531" s="43"/>
      <c r="HX531" s="43"/>
      <c r="HY531" s="43"/>
      <c r="HZ531" s="43"/>
      <c r="IA531" s="43"/>
      <c r="IB531" s="43"/>
      <c r="IC531" s="43"/>
      <c r="ID531" s="43"/>
      <c r="IE531" s="43"/>
      <c r="IF531" s="43"/>
      <c r="IG531" s="43"/>
      <c r="IH531" s="43"/>
      <c r="II531" s="43"/>
      <c r="IJ531" s="43"/>
      <c r="IK531" s="43"/>
      <c r="IL531" s="43"/>
      <c r="IM531" s="43"/>
      <c r="IN531" s="43"/>
      <c r="IO531" s="43"/>
      <c r="IP531" s="43"/>
      <c r="IQ531" s="43"/>
      <c r="IR531" s="43"/>
      <c r="IS531" s="43"/>
      <c r="IT531" s="43"/>
      <c r="IU531" s="43"/>
      <c r="IV531" s="43"/>
    </row>
    <row r="532" spans="1:256" s="201" customFormat="1" x14ac:dyDescent="0.2">
      <c r="A532" s="185"/>
      <c r="B532" s="187"/>
      <c r="C532" s="196"/>
      <c r="D532" s="43"/>
      <c r="E532" s="185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  <c r="CR532" s="43"/>
      <c r="CS532" s="43"/>
      <c r="CT532" s="43"/>
      <c r="CU532" s="43"/>
      <c r="CV532" s="43"/>
      <c r="CW532" s="43"/>
      <c r="CX532" s="43"/>
      <c r="CY532" s="43"/>
      <c r="CZ532" s="43"/>
      <c r="DA532" s="43"/>
      <c r="DB532" s="43"/>
      <c r="DC532" s="43"/>
      <c r="DD532" s="43"/>
      <c r="DE532" s="43"/>
      <c r="DF532" s="43"/>
      <c r="DG532" s="43"/>
      <c r="DH532" s="43"/>
      <c r="DI532" s="43"/>
      <c r="DJ532" s="43"/>
      <c r="DK532" s="43"/>
      <c r="DL532" s="43"/>
      <c r="DM532" s="43"/>
      <c r="DN532" s="43"/>
      <c r="DO532" s="43"/>
      <c r="DP532" s="43"/>
      <c r="DQ532" s="43"/>
      <c r="DR532" s="43"/>
      <c r="DS532" s="43"/>
      <c r="DT532" s="43"/>
      <c r="DU532" s="43"/>
      <c r="DV532" s="43"/>
      <c r="DW532" s="43"/>
      <c r="DX532" s="43"/>
      <c r="DY532" s="43"/>
      <c r="DZ532" s="43"/>
      <c r="EA532" s="43"/>
      <c r="EB532" s="43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43"/>
      <c r="EW532" s="43"/>
      <c r="EX532" s="43"/>
      <c r="EY532" s="43"/>
      <c r="EZ532" s="43"/>
      <c r="FA532" s="43"/>
      <c r="FB532" s="43"/>
      <c r="FC532" s="43"/>
      <c r="FD532" s="43"/>
      <c r="FE532" s="43"/>
      <c r="FF532" s="43"/>
      <c r="FG532" s="43"/>
      <c r="FH532" s="43"/>
      <c r="FI532" s="43"/>
      <c r="FJ532" s="43"/>
      <c r="FK532" s="43"/>
      <c r="FL532" s="43"/>
      <c r="FM532" s="43"/>
      <c r="FN532" s="43"/>
      <c r="FO532" s="43"/>
      <c r="FP532" s="43"/>
      <c r="FQ532" s="43"/>
      <c r="FR532" s="43"/>
      <c r="FS532" s="43"/>
      <c r="FT532" s="43"/>
      <c r="FU532" s="43"/>
      <c r="FV532" s="43"/>
      <c r="FW532" s="43"/>
      <c r="FX532" s="43"/>
      <c r="FY532" s="43"/>
      <c r="FZ532" s="43"/>
      <c r="GA532" s="43"/>
      <c r="GB532" s="43"/>
      <c r="GC532" s="43"/>
      <c r="GD532" s="43"/>
      <c r="GE532" s="43"/>
      <c r="GF532" s="43"/>
      <c r="GG532" s="43"/>
      <c r="GH532" s="43"/>
      <c r="GI532" s="43"/>
      <c r="GJ532" s="43"/>
      <c r="GK532" s="43"/>
      <c r="GL532" s="43"/>
      <c r="GM532" s="43"/>
      <c r="GN532" s="43"/>
      <c r="GO532" s="43"/>
      <c r="GP532" s="43"/>
      <c r="GQ532" s="43"/>
      <c r="GR532" s="43"/>
      <c r="GS532" s="43"/>
      <c r="GT532" s="43"/>
      <c r="GU532" s="43"/>
      <c r="GV532" s="43"/>
      <c r="GW532" s="43"/>
      <c r="GX532" s="43"/>
      <c r="GY532" s="43"/>
      <c r="GZ532" s="43"/>
      <c r="HA532" s="43"/>
      <c r="HB532" s="43"/>
      <c r="HC532" s="43"/>
      <c r="HD532" s="43"/>
      <c r="HE532" s="43"/>
      <c r="HF532" s="43"/>
      <c r="HG532" s="43"/>
      <c r="HH532" s="43"/>
      <c r="HI532" s="43"/>
      <c r="HJ532" s="43"/>
      <c r="HK532" s="43"/>
      <c r="HL532" s="43"/>
      <c r="HM532" s="43"/>
      <c r="HN532" s="43"/>
      <c r="HO532" s="43"/>
      <c r="HP532" s="43"/>
      <c r="HQ532" s="43"/>
      <c r="HR532" s="43"/>
      <c r="HS532" s="43"/>
      <c r="HT532" s="43"/>
      <c r="HU532" s="43"/>
      <c r="HV532" s="43"/>
      <c r="HW532" s="43"/>
      <c r="HX532" s="43"/>
      <c r="HY532" s="43"/>
      <c r="HZ532" s="43"/>
      <c r="IA532" s="43"/>
      <c r="IB532" s="43"/>
      <c r="IC532" s="43"/>
      <c r="ID532" s="43"/>
      <c r="IE532" s="43"/>
      <c r="IF532" s="43"/>
      <c r="IG532" s="43"/>
      <c r="IH532" s="43"/>
      <c r="II532" s="43"/>
      <c r="IJ532" s="43"/>
      <c r="IK532" s="43"/>
      <c r="IL532" s="43"/>
      <c r="IM532" s="43"/>
      <c r="IN532" s="43"/>
      <c r="IO532" s="43"/>
      <c r="IP532" s="43"/>
      <c r="IQ532" s="43"/>
      <c r="IR532" s="43"/>
      <c r="IS532" s="43"/>
      <c r="IT532" s="43"/>
      <c r="IU532" s="43"/>
      <c r="IV532" s="43"/>
    </row>
    <row r="533" spans="1:256" s="201" customFormat="1" x14ac:dyDescent="0.2">
      <c r="A533" s="185"/>
      <c r="B533" s="187"/>
      <c r="C533" s="196"/>
      <c r="D533" s="43"/>
      <c r="E533" s="185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  <c r="CR533" s="43"/>
      <c r="CS533" s="43"/>
      <c r="CT533" s="43"/>
      <c r="CU533" s="43"/>
      <c r="CV533" s="43"/>
      <c r="CW533" s="43"/>
      <c r="CX533" s="43"/>
      <c r="CY533" s="43"/>
      <c r="CZ533" s="43"/>
      <c r="DA533" s="43"/>
      <c r="DB533" s="43"/>
      <c r="DC533" s="43"/>
      <c r="DD533" s="43"/>
      <c r="DE533" s="43"/>
      <c r="DF533" s="43"/>
      <c r="DG533" s="43"/>
      <c r="DH533" s="43"/>
      <c r="DI533" s="43"/>
      <c r="DJ533" s="43"/>
      <c r="DK533" s="43"/>
      <c r="DL533" s="43"/>
      <c r="DM533" s="43"/>
      <c r="DN533" s="43"/>
      <c r="DO533" s="43"/>
      <c r="DP533" s="43"/>
      <c r="DQ533" s="43"/>
      <c r="DR533" s="43"/>
      <c r="DS533" s="43"/>
      <c r="DT533" s="43"/>
      <c r="DU533" s="43"/>
      <c r="DV533" s="43"/>
      <c r="DW533" s="43"/>
      <c r="DX533" s="43"/>
      <c r="DY533" s="43"/>
      <c r="DZ533" s="43"/>
      <c r="EA533" s="43"/>
      <c r="EB533" s="43"/>
      <c r="EC533" s="43"/>
      <c r="ED533" s="43"/>
      <c r="EE533" s="43"/>
      <c r="EF533" s="43"/>
      <c r="EG533" s="43"/>
      <c r="EH533" s="43"/>
      <c r="EI533" s="43"/>
      <c r="EJ533" s="43"/>
      <c r="EK533" s="43"/>
      <c r="EL533" s="43"/>
      <c r="EM533" s="43"/>
      <c r="EN533" s="43"/>
      <c r="EO533" s="43"/>
      <c r="EP533" s="43"/>
      <c r="EQ533" s="43"/>
      <c r="ER533" s="43"/>
      <c r="ES533" s="43"/>
      <c r="ET533" s="43"/>
      <c r="EU533" s="43"/>
      <c r="EV533" s="43"/>
      <c r="EW533" s="43"/>
      <c r="EX533" s="43"/>
      <c r="EY533" s="43"/>
      <c r="EZ533" s="43"/>
      <c r="FA533" s="43"/>
      <c r="FB533" s="43"/>
      <c r="FC533" s="43"/>
      <c r="FD533" s="43"/>
      <c r="FE533" s="43"/>
      <c r="FF533" s="43"/>
      <c r="FG533" s="43"/>
      <c r="FH533" s="43"/>
      <c r="FI533" s="43"/>
      <c r="FJ533" s="43"/>
      <c r="FK533" s="43"/>
      <c r="FL533" s="43"/>
      <c r="FM533" s="43"/>
      <c r="FN533" s="43"/>
      <c r="FO533" s="43"/>
      <c r="FP533" s="43"/>
      <c r="FQ533" s="43"/>
      <c r="FR533" s="43"/>
      <c r="FS533" s="43"/>
      <c r="FT533" s="43"/>
      <c r="FU533" s="43"/>
      <c r="FV533" s="43"/>
      <c r="FW533" s="43"/>
      <c r="FX533" s="43"/>
      <c r="FY533" s="43"/>
      <c r="FZ533" s="43"/>
      <c r="GA533" s="43"/>
      <c r="GB533" s="43"/>
      <c r="GC533" s="43"/>
      <c r="GD533" s="43"/>
      <c r="GE533" s="43"/>
      <c r="GF533" s="43"/>
      <c r="GG533" s="43"/>
      <c r="GH533" s="43"/>
      <c r="GI533" s="43"/>
      <c r="GJ533" s="43"/>
      <c r="GK533" s="43"/>
      <c r="GL533" s="43"/>
      <c r="GM533" s="43"/>
      <c r="GN533" s="43"/>
      <c r="GO533" s="43"/>
      <c r="GP533" s="43"/>
      <c r="GQ533" s="43"/>
      <c r="GR533" s="43"/>
      <c r="GS533" s="43"/>
      <c r="GT533" s="43"/>
      <c r="GU533" s="43"/>
      <c r="GV533" s="43"/>
      <c r="GW533" s="43"/>
      <c r="GX533" s="43"/>
      <c r="GY533" s="43"/>
      <c r="GZ533" s="43"/>
      <c r="HA533" s="43"/>
      <c r="HB533" s="43"/>
      <c r="HC533" s="43"/>
      <c r="HD533" s="43"/>
      <c r="HE533" s="43"/>
      <c r="HF533" s="43"/>
      <c r="HG533" s="43"/>
      <c r="HH533" s="43"/>
      <c r="HI533" s="43"/>
      <c r="HJ533" s="43"/>
      <c r="HK533" s="43"/>
      <c r="HL533" s="43"/>
      <c r="HM533" s="43"/>
      <c r="HN533" s="43"/>
      <c r="HO533" s="43"/>
      <c r="HP533" s="43"/>
      <c r="HQ533" s="43"/>
      <c r="HR533" s="43"/>
      <c r="HS533" s="43"/>
      <c r="HT533" s="43"/>
      <c r="HU533" s="43"/>
      <c r="HV533" s="43"/>
      <c r="HW533" s="43"/>
      <c r="HX533" s="43"/>
      <c r="HY533" s="43"/>
      <c r="HZ533" s="43"/>
      <c r="IA533" s="43"/>
      <c r="IB533" s="43"/>
      <c r="IC533" s="43"/>
      <c r="ID533" s="43"/>
      <c r="IE533" s="43"/>
      <c r="IF533" s="43"/>
      <c r="IG533" s="43"/>
      <c r="IH533" s="43"/>
      <c r="II533" s="43"/>
      <c r="IJ533" s="43"/>
      <c r="IK533" s="43"/>
      <c r="IL533" s="43"/>
      <c r="IM533" s="43"/>
      <c r="IN533" s="43"/>
      <c r="IO533" s="43"/>
      <c r="IP533" s="43"/>
      <c r="IQ533" s="43"/>
      <c r="IR533" s="43"/>
      <c r="IS533" s="43"/>
      <c r="IT533" s="43"/>
      <c r="IU533" s="43"/>
      <c r="IV533" s="43"/>
    </row>
    <row r="534" spans="1:256" s="201" customFormat="1" x14ac:dyDescent="0.2">
      <c r="A534" s="185"/>
      <c r="B534" s="187"/>
      <c r="C534" s="196"/>
      <c r="D534" s="43"/>
      <c r="E534" s="185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  <c r="CR534" s="43"/>
      <c r="CS534" s="43"/>
      <c r="CT534" s="43"/>
      <c r="CU534" s="43"/>
      <c r="CV534" s="43"/>
      <c r="CW534" s="43"/>
      <c r="CX534" s="43"/>
      <c r="CY534" s="43"/>
      <c r="CZ534" s="43"/>
      <c r="DA534" s="43"/>
      <c r="DB534" s="43"/>
      <c r="DC534" s="43"/>
      <c r="DD534" s="43"/>
      <c r="DE534" s="43"/>
      <c r="DF534" s="43"/>
      <c r="DG534" s="43"/>
      <c r="DH534" s="43"/>
      <c r="DI534" s="43"/>
      <c r="DJ534" s="43"/>
      <c r="DK534" s="43"/>
      <c r="DL534" s="43"/>
      <c r="DM534" s="43"/>
      <c r="DN534" s="43"/>
      <c r="DO534" s="43"/>
      <c r="DP534" s="43"/>
      <c r="DQ534" s="43"/>
      <c r="DR534" s="43"/>
      <c r="DS534" s="43"/>
      <c r="DT534" s="43"/>
      <c r="DU534" s="43"/>
      <c r="DV534" s="43"/>
      <c r="DW534" s="43"/>
      <c r="DX534" s="43"/>
      <c r="DY534" s="43"/>
      <c r="DZ534" s="43"/>
      <c r="EA534" s="43"/>
      <c r="EB534" s="43"/>
      <c r="EC534" s="43"/>
      <c r="ED534" s="43"/>
      <c r="EE534" s="43"/>
      <c r="EF534" s="43"/>
      <c r="EG534" s="43"/>
      <c r="EH534" s="43"/>
      <c r="EI534" s="43"/>
      <c r="EJ534" s="43"/>
      <c r="EK534" s="43"/>
      <c r="EL534" s="43"/>
      <c r="EM534" s="43"/>
      <c r="EN534" s="43"/>
      <c r="EO534" s="43"/>
      <c r="EP534" s="43"/>
      <c r="EQ534" s="43"/>
      <c r="ER534" s="43"/>
      <c r="ES534" s="43"/>
      <c r="ET534" s="43"/>
      <c r="EU534" s="43"/>
      <c r="EV534" s="43"/>
      <c r="EW534" s="43"/>
      <c r="EX534" s="43"/>
      <c r="EY534" s="43"/>
      <c r="EZ534" s="43"/>
      <c r="FA534" s="43"/>
      <c r="FB534" s="43"/>
      <c r="FC534" s="43"/>
      <c r="FD534" s="43"/>
      <c r="FE534" s="43"/>
      <c r="FF534" s="43"/>
      <c r="FG534" s="43"/>
      <c r="FH534" s="43"/>
      <c r="FI534" s="43"/>
      <c r="FJ534" s="43"/>
      <c r="FK534" s="43"/>
      <c r="FL534" s="43"/>
      <c r="FM534" s="43"/>
      <c r="FN534" s="43"/>
      <c r="FO534" s="43"/>
      <c r="FP534" s="43"/>
      <c r="FQ534" s="43"/>
      <c r="FR534" s="43"/>
      <c r="FS534" s="43"/>
      <c r="FT534" s="43"/>
      <c r="FU534" s="43"/>
      <c r="FV534" s="43"/>
      <c r="FW534" s="43"/>
      <c r="FX534" s="43"/>
      <c r="FY534" s="43"/>
      <c r="FZ534" s="43"/>
      <c r="GA534" s="43"/>
      <c r="GB534" s="43"/>
      <c r="GC534" s="43"/>
      <c r="GD534" s="43"/>
      <c r="GE534" s="43"/>
      <c r="GF534" s="43"/>
      <c r="GG534" s="43"/>
      <c r="GH534" s="43"/>
      <c r="GI534" s="43"/>
      <c r="GJ534" s="43"/>
      <c r="GK534" s="43"/>
      <c r="GL534" s="43"/>
      <c r="GM534" s="43"/>
      <c r="GN534" s="43"/>
      <c r="GO534" s="43"/>
      <c r="GP534" s="43"/>
      <c r="GQ534" s="43"/>
      <c r="GR534" s="43"/>
      <c r="GS534" s="43"/>
      <c r="GT534" s="43"/>
      <c r="GU534" s="43"/>
      <c r="GV534" s="43"/>
      <c r="GW534" s="43"/>
      <c r="GX534" s="43"/>
      <c r="GY534" s="43"/>
      <c r="GZ534" s="43"/>
      <c r="HA534" s="43"/>
      <c r="HB534" s="43"/>
      <c r="HC534" s="43"/>
      <c r="HD534" s="43"/>
      <c r="HE534" s="43"/>
      <c r="HF534" s="43"/>
      <c r="HG534" s="43"/>
      <c r="HH534" s="43"/>
      <c r="HI534" s="43"/>
      <c r="HJ534" s="43"/>
      <c r="HK534" s="43"/>
      <c r="HL534" s="43"/>
      <c r="HM534" s="43"/>
      <c r="HN534" s="43"/>
      <c r="HO534" s="43"/>
      <c r="HP534" s="43"/>
      <c r="HQ534" s="43"/>
      <c r="HR534" s="43"/>
      <c r="HS534" s="43"/>
      <c r="HT534" s="43"/>
      <c r="HU534" s="43"/>
      <c r="HV534" s="43"/>
      <c r="HW534" s="43"/>
      <c r="HX534" s="43"/>
      <c r="HY534" s="43"/>
      <c r="HZ534" s="43"/>
      <c r="IA534" s="43"/>
      <c r="IB534" s="43"/>
      <c r="IC534" s="43"/>
      <c r="ID534" s="43"/>
      <c r="IE534" s="43"/>
      <c r="IF534" s="43"/>
      <c r="IG534" s="43"/>
      <c r="IH534" s="43"/>
      <c r="II534" s="43"/>
      <c r="IJ534" s="43"/>
      <c r="IK534" s="43"/>
      <c r="IL534" s="43"/>
      <c r="IM534" s="43"/>
      <c r="IN534" s="43"/>
      <c r="IO534" s="43"/>
      <c r="IP534" s="43"/>
      <c r="IQ534" s="43"/>
      <c r="IR534" s="43"/>
      <c r="IS534" s="43"/>
      <c r="IT534" s="43"/>
      <c r="IU534" s="43"/>
      <c r="IV534" s="43"/>
    </row>
    <row r="535" spans="1:256" s="201" customFormat="1" x14ac:dyDescent="0.2">
      <c r="A535" s="185"/>
      <c r="B535" s="187"/>
      <c r="C535" s="196"/>
      <c r="D535" s="43"/>
      <c r="E535" s="185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  <c r="CK535" s="43"/>
      <c r="CL535" s="43"/>
      <c r="CM535" s="43"/>
      <c r="CN535" s="43"/>
      <c r="CO535" s="43"/>
      <c r="CP535" s="43"/>
      <c r="CQ535" s="43"/>
      <c r="CR535" s="43"/>
      <c r="CS535" s="43"/>
      <c r="CT535" s="43"/>
      <c r="CU535" s="43"/>
      <c r="CV535" s="43"/>
      <c r="CW535" s="43"/>
      <c r="CX535" s="43"/>
      <c r="CY535" s="43"/>
      <c r="CZ535" s="43"/>
      <c r="DA535" s="43"/>
      <c r="DB535" s="43"/>
      <c r="DC535" s="43"/>
      <c r="DD535" s="43"/>
      <c r="DE535" s="43"/>
      <c r="DF535" s="43"/>
      <c r="DG535" s="43"/>
      <c r="DH535" s="43"/>
      <c r="DI535" s="43"/>
      <c r="DJ535" s="43"/>
      <c r="DK535" s="43"/>
      <c r="DL535" s="43"/>
      <c r="DM535" s="43"/>
      <c r="DN535" s="43"/>
      <c r="DO535" s="43"/>
      <c r="DP535" s="43"/>
      <c r="DQ535" s="43"/>
      <c r="DR535" s="43"/>
      <c r="DS535" s="43"/>
      <c r="DT535" s="43"/>
      <c r="DU535" s="43"/>
      <c r="DV535" s="43"/>
      <c r="DW535" s="43"/>
      <c r="DX535" s="43"/>
      <c r="DY535" s="43"/>
      <c r="DZ535" s="43"/>
      <c r="EA535" s="43"/>
      <c r="EB535" s="43"/>
      <c r="EC535" s="43"/>
      <c r="ED535" s="43"/>
      <c r="EE535" s="43"/>
      <c r="EF535" s="43"/>
      <c r="EG535" s="43"/>
      <c r="EH535" s="43"/>
      <c r="EI535" s="43"/>
      <c r="EJ535" s="43"/>
      <c r="EK535" s="43"/>
      <c r="EL535" s="43"/>
      <c r="EM535" s="43"/>
      <c r="EN535" s="43"/>
      <c r="EO535" s="43"/>
      <c r="EP535" s="43"/>
      <c r="EQ535" s="43"/>
      <c r="ER535" s="43"/>
      <c r="ES535" s="43"/>
      <c r="ET535" s="43"/>
      <c r="EU535" s="43"/>
      <c r="EV535" s="43"/>
      <c r="EW535" s="43"/>
      <c r="EX535" s="43"/>
      <c r="EY535" s="43"/>
      <c r="EZ535" s="43"/>
      <c r="FA535" s="43"/>
      <c r="FB535" s="43"/>
      <c r="FC535" s="43"/>
      <c r="FD535" s="43"/>
      <c r="FE535" s="43"/>
      <c r="FF535" s="43"/>
      <c r="FG535" s="43"/>
      <c r="FH535" s="43"/>
      <c r="FI535" s="43"/>
      <c r="FJ535" s="43"/>
      <c r="FK535" s="43"/>
      <c r="FL535" s="43"/>
      <c r="FM535" s="43"/>
      <c r="FN535" s="43"/>
      <c r="FO535" s="43"/>
      <c r="FP535" s="43"/>
      <c r="FQ535" s="43"/>
      <c r="FR535" s="43"/>
      <c r="FS535" s="43"/>
      <c r="FT535" s="43"/>
      <c r="FU535" s="43"/>
      <c r="FV535" s="43"/>
      <c r="FW535" s="43"/>
      <c r="FX535" s="43"/>
      <c r="FY535" s="43"/>
      <c r="FZ535" s="43"/>
      <c r="GA535" s="43"/>
      <c r="GB535" s="43"/>
      <c r="GC535" s="43"/>
      <c r="GD535" s="43"/>
      <c r="GE535" s="43"/>
      <c r="GF535" s="43"/>
      <c r="GG535" s="43"/>
      <c r="GH535" s="43"/>
      <c r="GI535" s="43"/>
      <c r="GJ535" s="43"/>
      <c r="GK535" s="43"/>
      <c r="GL535" s="43"/>
      <c r="GM535" s="43"/>
      <c r="GN535" s="43"/>
      <c r="GO535" s="43"/>
      <c r="GP535" s="43"/>
      <c r="GQ535" s="43"/>
      <c r="GR535" s="43"/>
      <c r="GS535" s="43"/>
      <c r="GT535" s="43"/>
      <c r="GU535" s="43"/>
      <c r="GV535" s="43"/>
      <c r="GW535" s="43"/>
      <c r="GX535" s="43"/>
      <c r="GY535" s="43"/>
      <c r="GZ535" s="43"/>
      <c r="HA535" s="43"/>
      <c r="HB535" s="43"/>
      <c r="HC535" s="43"/>
      <c r="HD535" s="43"/>
      <c r="HE535" s="43"/>
      <c r="HF535" s="43"/>
      <c r="HG535" s="43"/>
      <c r="HH535" s="43"/>
      <c r="HI535" s="43"/>
      <c r="HJ535" s="43"/>
      <c r="HK535" s="43"/>
      <c r="HL535" s="43"/>
      <c r="HM535" s="43"/>
      <c r="HN535" s="43"/>
      <c r="HO535" s="43"/>
      <c r="HP535" s="43"/>
      <c r="HQ535" s="43"/>
      <c r="HR535" s="43"/>
      <c r="HS535" s="43"/>
      <c r="HT535" s="43"/>
      <c r="HU535" s="43"/>
      <c r="HV535" s="43"/>
      <c r="HW535" s="43"/>
      <c r="HX535" s="43"/>
      <c r="HY535" s="43"/>
      <c r="HZ535" s="43"/>
      <c r="IA535" s="43"/>
      <c r="IB535" s="43"/>
      <c r="IC535" s="43"/>
      <c r="ID535" s="43"/>
      <c r="IE535" s="43"/>
      <c r="IF535" s="43"/>
      <c r="IG535" s="43"/>
      <c r="IH535" s="43"/>
      <c r="II535" s="43"/>
      <c r="IJ535" s="43"/>
      <c r="IK535" s="43"/>
      <c r="IL535" s="43"/>
      <c r="IM535" s="43"/>
      <c r="IN535" s="43"/>
      <c r="IO535" s="43"/>
      <c r="IP535" s="43"/>
      <c r="IQ535" s="43"/>
      <c r="IR535" s="43"/>
      <c r="IS535" s="43"/>
      <c r="IT535" s="43"/>
      <c r="IU535" s="43"/>
      <c r="IV535" s="43"/>
    </row>
    <row r="536" spans="1:256" s="201" customFormat="1" x14ac:dyDescent="0.2">
      <c r="A536" s="185"/>
      <c r="B536" s="187"/>
      <c r="C536" s="196"/>
      <c r="D536" s="43"/>
      <c r="E536" s="185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  <c r="CK536" s="43"/>
      <c r="CL536" s="43"/>
      <c r="CM536" s="43"/>
      <c r="CN536" s="43"/>
      <c r="CO536" s="43"/>
      <c r="CP536" s="43"/>
      <c r="CQ536" s="43"/>
      <c r="CR536" s="43"/>
      <c r="CS536" s="43"/>
      <c r="CT536" s="43"/>
      <c r="CU536" s="43"/>
      <c r="CV536" s="43"/>
      <c r="CW536" s="43"/>
      <c r="CX536" s="43"/>
      <c r="CY536" s="43"/>
      <c r="CZ536" s="43"/>
      <c r="DA536" s="43"/>
      <c r="DB536" s="43"/>
      <c r="DC536" s="43"/>
      <c r="DD536" s="43"/>
      <c r="DE536" s="43"/>
      <c r="DF536" s="43"/>
      <c r="DG536" s="43"/>
      <c r="DH536" s="43"/>
      <c r="DI536" s="43"/>
      <c r="DJ536" s="43"/>
      <c r="DK536" s="43"/>
      <c r="DL536" s="43"/>
      <c r="DM536" s="43"/>
      <c r="DN536" s="43"/>
      <c r="DO536" s="43"/>
      <c r="DP536" s="43"/>
      <c r="DQ536" s="43"/>
      <c r="DR536" s="43"/>
      <c r="DS536" s="43"/>
      <c r="DT536" s="43"/>
      <c r="DU536" s="43"/>
      <c r="DV536" s="43"/>
      <c r="DW536" s="43"/>
      <c r="DX536" s="43"/>
      <c r="DY536" s="43"/>
      <c r="DZ536" s="43"/>
      <c r="EA536" s="43"/>
      <c r="EB536" s="43"/>
      <c r="EC536" s="43"/>
      <c r="ED536" s="43"/>
      <c r="EE536" s="43"/>
      <c r="EF536" s="43"/>
      <c r="EG536" s="43"/>
      <c r="EH536" s="43"/>
      <c r="EI536" s="43"/>
      <c r="EJ536" s="43"/>
      <c r="EK536" s="43"/>
      <c r="EL536" s="43"/>
      <c r="EM536" s="43"/>
      <c r="EN536" s="43"/>
      <c r="EO536" s="43"/>
      <c r="EP536" s="43"/>
      <c r="EQ536" s="43"/>
      <c r="ER536" s="43"/>
      <c r="ES536" s="43"/>
      <c r="ET536" s="43"/>
      <c r="EU536" s="43"/>
      <c r="EV536" s="43"/>
      <c r="EW536" s="43"/>
      <c r="EX536" s="43"/>
      <c r="EY536" s="43"/>
      <c r="EZ536" s="43"/>
      <c r="FA536" s="43"/>
      <c r="FB536" s="43"/>
      <c r="FC536" s="43"/>
      <c r="FD536" s="43"/>
      <c r="FE536" s="43"/>
      <c r="FF536" s="43"/>
      <c r="FG536" s="43"/>
      <c r="FH536" s="43"/>
      <c r="FI536" s="43"/>
      <c r="FJ536" s="43"/>
      <c r="FK536" s="43"/>
      <c r="FL536" s="43"/>
      <c r="FM536" s="43"/>
      <c r="FN536" s="43"/>
      <c r="FO536" s="43"/>
      <c r="FP536" s="43"/>
      <c r="FQ536" s="43"/>
      <c r="FR536" s="43"/>
      <c r="FS536" s="43"/>
      <c r="FT536" s="43"/>
      <c r="FU536" s="43"/>
      <c r="FV536" s="43"/>
      <c r="FW536" s="43"/>
      <c r="FX536" s="43"/>
      <c r="FY536" s="43"/>
      <c r="FZ536" s="43"/>
      <c r="GA536" s="43"/>
      <c r="GB536" s="43"/>
      <c r="GC536" s="43"/>
      <c r="GD536" s="43"/>
      <c r="GE536" s="43"/>
      <c r="GF536" s="43"/>
      <c r="GG536" s="43"/>
      <c r="GH536" s="43"/>
      <c r="GI536" s="43"/>
      <c r="GJ536" s="43"/>
      <c r="GK536" s="43"/>
      <c r="GL536" s="43"/>
      <c r="GM536" s="43"/>
      <c r="GN536" s="43"/>
      <c r="GO536" s="43"/>
      <c r="GP536" s="43"/>
      <c r="GQ536" s="43"/>
      <c r="GR536" s="43"/>
      <c r="GS536" s="43"/>
      <c r="GT536" s="43"/>
      <c r="GU536" s="43"/>
      <c r="GV536" s="43"/>
      <c r="GW536" s="43"/>
      <c r="GX536" s="43"/>
      <c r="GY536" s="43"/>
      <c r="GZ536" s="43"/>
      <c r="HA536" s="43"/>
      <c r="HB536" s="43"/>
      <c r="HC536" s="43"/>
      <c r="HD536" s="43"/>
      <c r="HE536" s="43"/>
      <c r="HF536" s="43"/>
      <c r="HG536" s="43"/>
      <c r="HH536" s="43"/>
      <c r="HI536" s="43"/>
      <c r="HJ536" s="43"/>
      <c r="HK536" s="43"/>
      <c r="HL536" s="43"/>
      <c r="HM536" s="43"/>
      <c r="HN536" s="43"/>
      <c r="HO536" s="43"/>
      <c r="HP536" s="43"/>
      <c r="HQ536" s="43"/>
      <c r="HR536" s="43"/>
      <c r="HS536" s="43"/>
      <c r="HT536" s="43"/>
      <c r="HU536" s="43"/>
      <c r="HV536" s="43"/>
      <c r="HW536" s="43"/>
      <c r="HX536" s="43"/>
      <c r="HY536" s="43"/>
      <c r="HZ536" s="43"/>
      <c r="IA536" s="43"/>
      <c r="IB536" s="43"/>
      <c r="IC536" s="43"/>
      <c r="ID536" s="43"/>
      <c r="IE536" s="43"/>
      <c r="IF536" s="43"/>
      <c r="IG536" s="43"/>
      <c r="IH536" s="43"/>
      <c r="II536" s="43"/>
      <c r="IJ536" s="43"/>
      <c r="IK536" s="43"/>
      <c r="IL536" s="43"/>
      <c r="IM536" s="43"/>
      <c r="IN536" s="43"/>
      <c r="IO536" s="43"/>
      <c r="IP536" s="43"/>
      <c r="IQ536" s="43"/>
      <c r="IR536" s="43"/>
      <c r="IS536" s="43"/>
      <c r="IT536" s="43"/>
      <c r="IU536" s="43"/>
      <c r="IV536" s="43"/>
    </row>
    <row r="537" spans="1:256" s="201" customFormat="1" x14ac:dyDescent="0.2">
      <c r="A537" s="185"/>
      <c r="B537" s="187"/>
      <c r="C537" s="196"/>
      <c r="D537" s="43"/>
      <c r="E537" s="185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  <c r="CK537" s="43"/>
      <c r="CL537" s="43"/>
      <c r="CM537" s="43"/>
      <c r="CN537" s="43"/>
      <c r="CO537" s="43"/>
      <c r="CP537" s="43"/>
      <c r="CQ537" s="43"/>
      <c r="CR537" s="43"/>
      <c r="CS537" s="43"/>
      <c r="CT537" s="43"/>
      <c r="CU537" s="43"/>
      <c r="CV537" s="43"/>
      <c r="CW537" s="43"/>
      <c r="CX537" s="43"/>
      <c r="CY537" s="43"/>
      <c r="CZ537" s="43"/>
      <c r="DA537" s="43"/>
      <c r="DB537" s="43"/>
      <c r="DC537" s="43"/>
      <c r="DD537" s="43"/>
      <c r="DE537" s="43"/>
      <c r="DF537" s="43"/>
      <c r="DG537" s="43"/>
      <c r="DH537" s="43"/>
      <c r="DI537" s="43"/>
      <c r="DJ537" s="43"/>
      <c r="DK537" s="43"/>
      <c r="DL537" s="43"/>
      <c r="DM537" s="43"/>
      <c r="DN537" s="43"/>
      <c r="DO537" s="43"/>
      <c r="DP537" s="43"/>
      <c r="DQ537" s="43"/>
      <c r="DR537" s="43"/>
      <c r="DS537" s="43"/>
      <c r="DT537" s="43"/>
      <c r="DU537" s="43"/>
      <c r="DV537" s="43"/>
      <c r="DW537" s="43"/>
      <c r="DX537" s="43"/>
      <c r="DY537" s="43"/>
      <c r="DZ537" s="43"/>
      <c r="EA537" s="43"/>
      <c r="EB537" s="43"/>
      <c r="EC537" s="43"/>
      <c r="ED537" s="43"/>
      <c r="EE537" s="43"/>
      <c r="EF537" s="43"/>
      <c r="EG537" s="43"/>
      <c r="EH537" s="43"/>
      <c r="EI537" s="43"/>
      <c r="EJ537" s="43"/>
      <c r="EK537" s="43"/>
      <c r="EL537" s="43"/>
      <c r="EM537" s="43"/>
      <c r="EN537" s="43"/>
      <c r="EO537" s="43"/>
      <c r="EP537" s="43"/>
      <c r="EQ537" s="43"/>
      <c r="ER537" s="43"/>
      <c r="ES537" s="43"/>
      <c r="ET537" s="43"/>
      <c r="EU537" s="43"/>
      <c r="EV537" s="43"/>
      <c r="EW537" s="43"/>
      <c r="EX537" s="43"/>
      <c r="EY537" s="43"/>
      <c r="EZ537" s="43"/>
      <c r="FA537" s="43"/>
      <c r="FB537" s="43"/>
      <c r="FC537" s="43"/>
      <c r="FD537" s="43"/>
      <c r="FE537" s="43"/>
      <c r="FF537" s="43"/>
      <c r="FG537" s="43"/>
      <c r="FH537" s="43"/>
      <c r="FI537" s="43"/>
      <c r="FJ537" s="43"/>
      <c r="FK537" s="43"/>
      <c r="FL537" s="43"/>
      <c r="FM537" s="43"/>
      <c r="FN537" s="43"/>
      <c r="FO537" s="43"/>
      <c r="FP537" s="43"/>
      <c r="FQ537" s="43"/>
      <c r="FR537" s="43"/>
      <c r="FS537" s="43"/>
      <c r="FT537" s="43"/>
      <c r="FU537" s="43"/>
      <c r="FV537" s="43"/>
      <c r="FW537" s="43"/>
      <c r="FX537" s="43"/>
      <c r="FY537" s="43"/>
      <c r="FZ537" s="43"/>
      <c r="GA537" s="43"/>
      <c r="GB537" s="43"/>
      <c r="GC537" s="43"/>
      <c r="GD537" s="43"/>
      <c r="GE537" s="43"/>
      <c r="GF537" s="43"/>
      <c r="GG537" s="43"/>
      <c r="GH537" s="43"/>
      <c r="GI537" s="43"/>
      <c r="GJ537" s="43"/>
      <c r="GK537" s="43"/>
      <c r="GL537" s="43"/>
      <c r="GM537" s="43"/>
      <c r="GN537" s="43"/>
      <c r="GO537" s="43"/>
      <c r="GP537" s="43"/>
      <c r="GQ537" s="43"/>
      <c r="GR537" s="43"/>
      <c r="GS537" s="43"/>
      <c r="GT537" s="43"/>
      <c r="GU537" s="43"/>
      <c r="GV537" s="43"/>
      <c r="GW537" s="43"/>
      <c r="GX537" s="43"/>
      <c r="GY537" s="43"/>
      <c r="GZ537" s="43"/>
      <c r="HA537" s="43"/>
      <c r="HB537" s="43"/>
      <c r="HC537" s="43"/>
      <c r="HD537" s="43"/>
      <c r="HE537" s="43"/>
      <c r="HF537" s="43"/>
      <c r="HG537" s="43"/>
      <c r="HH537" s="43"/>
      <c r="HI537" s="43"/>
      <c r="HJ537" s="43"/>
      <c r="HK537" s="43"/>
      <c r="HL537" s="43"/>
      <c r="HM537" s="43"/>
      <c r="HN537" s="43"/>
      <c r="HO537" s="43"/>
      <c r="HP537" s="43"/>
      <c r="HQ537" s="43"/>
      <c r="HR537" s="43"/>
      <c r="HS537" s="43"/>
      <c r="HT537" s="43"/>
      <c r="HU537" s="43"/>
      <c r="HV537" s="43"/>
      <c r="HW537" s="43"/>
      <c r="HX537" s="43"/>
      <c r="HY537" s="43"/>
      <c r="HZ537" s="43"/>
      <c r="IA537" s="43"/>
      <c r="IB537" s="43"/>
      <c r="IC537" s="43"/>
      <c r="ID537" s="43"/>
      <c r="IE537" s="43"/>
      <c r="IF537" s="43"/>
      <c r="IG537" s="43"/>
      <c r="IH537" s="43"/>
      <c r="II537" s="43"/>
      <c r="IJ537" s="43"/>
      <c r="IK537" s="43"/>
      <c r="IL537" s="43"/>
      <c r="IM537" s="43"/>
      <c r="IN537" s="43"/>
      <c r="IO537" s="43"/>
      <c r="IP537" s="43"/>
      <c r="IQ537" s="43"/>
      <c r="IR537" s="43"/>
      <c r="IS537" s="43"/>
      <c r="IT537" s="43"/>
      <c r="IU537" s="43"/>
      <c r="IV537" s="43"/>
    </row>
    <row r="538" spans="1:256" s="201" customFormat="1" x14ac:dyDescent="0.2">
      <c r="A538" s="185"/>
      <c r="B538" s="187"/>
      <c r="C538" s="196"/>
      <c r="D538" s="43"/>
      <c r="E538" s="185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  <c r="CK538" s="43"/>
      <c r="CL538" s="43"/>
      <c r="CM538" s="43"/>
      <c r="CN538" s="43"/>
      <c r="CO538" s="43"/>
      <c r="CP538" s="43"/>
      <c r="CQ538" s="43"/>
      <c r="CR538" s="43"/>
      <c r="CS538" s="43"/>
      <c r="CT538" s="43"/>
      <c r="CU538" s="43"/>
      <c r="CV538" s="43"/>
      <c r="CW538" s="43"/>
      <c r="CX538" s="43"/>
      <c r="CY538" s="43"/>
      <c r="CZ538" s="43"/>
      <c r="DA538" s="43"/>
      <c r="DB538" s="43"/>
      <c r="DC538" s="43"/>
      <c r="DD538" s="43"/>
      <c r="DE538" s="43"/>
      <c r="DF538" s="43"/>
      <c r="DG538" s="43"/>
      <c r="DH538" s="43"/>
      <c r="DI538" s="43"/>
      <c r="DJ538" s="43"/>
      <c r="DK538" s="43"/>
      <c r="DL538" s="43"/>
      <c r="DM538" s="43"/>
      <c r="DN538" s="43"/>
      <c r="DO538" s="43"/>
      <c r="DP538" s="43"/>
      <c r="DQ538" s="43"/>
      <c r="DR538" s="43"/>
      <c r="DS538" s="43"/>
      <c r="DT538" s="43"/>
      <c r="DU538" s="43"/>
      <c r="DV538" s="43"/>
      <c r="DW538" s="43"/>
      <c r="DX538" s="43"/>
      <c r="DY538" s="43"/>
      <c r="DZ538" s="43"/>
      <c r="EA538" s="43"/>
      <c r="EB538" s="43"/>
      <c r="EC538" s="43"/>
      <c r="ED538" s="43"/>
      <c r="EE538" s="43"/>
      <c r="EF538" s="43"/>
      <c r="EG538" s="43"/>
      <c r="EH538" s="43"/>
      <c r="EI538" s="43"/>
      <c r="EJ538" s="43"/>
      <c r="EK538" s="43"/>
      <c r="EL538" s="43"/>
      <c r="EM538" s="43"/>
      <c r="EN538" s="43"/>
      <c r="EO538" s="43"/>
      <c r="EP538" s="43"/>
      <c r="EQ538" s="43"/>
      <c r="ER538" s="43"/>
      <c r="ES538" s="43"/>
      <c r="ET538" s="43"/>
      <c r="EU538" s="43"/>
      <c r="EV538" s="43"/>
      <c r="EW538" s="43"/>
      <c r="EX538" s="43"/>
      <c r="EY538" s="43"/>
      <c r="EZ538" s="43"/>
      <c r="FA538" s="43"/>
      <c r="FB538" s="43"/>
      <c r="FC538" s="43"/>
      <c r="FD538" s="43"/>
      <c r="FE538" s="43"/>
      <c r="FF538" s="43"/>
      <c r="FG538" s="43"/>
      <c r="FH538" s="43"/>
      <c r="FI538" s="43"/>
      <c r="FJ538" s="43"/>
      <c r="FK538" s="43"/>
      <c r="FL538" s="43"/>
      <c r="FM538" s="43"/>
      <c r="FN538" s="43"/>
      <c r="FO538" s="43"/>
      <c r="FP538" s="43"/>
      <c r="FQ538" s="43"/>
      <c r="FR538" s="43"/>
      <c r="FS538" s="43"/>
      <c r="FT538" s="43"/>
      <c r="FU538" s="43"/>
      <c r="FV538" s="43"/>
      <c r="FW538" s="43"/>
      <c r="FX538" s="43"/>
      <c r="FY538" s="43"/>
      <c r="FZ538" s="43"/>
      <c r="GA538" s="43"/>
      <c r="GB538" s="43"/>
      <c r="GC538" s="43"/>
      <c r="GD538" s="43"/>
      <c r="GE538" s="43"/>
      <c r="GF538" s="43"/>
      <c r="GG538" s="43"/>
      <c r="GH538" s="43"/>
      <c r="GI538" s="43"/>
      <c r="GJ538" s="43"/>
      <c r="GK538" s="43"/>
      <c r="GL538" s="43"/>
      <c r="GM538" s="43"/>
      <c r="GN538" s="43"/>
      <c r="GO538" s="43"/>
      <c r="GP538" s="43"/>
      <c r="GQ538" s="43"/>
      <c r="GR538" s="43"/>
      <c r="GS538" s="43"/>
      <c r="GT538" s="43"/>
      <c r="GU538" s="43"/>
      <c r="GV538" s="43"/>
      <c r="GW538" s="43"/>
      <c r="GX538" s="43"/>
      <c r="GY538" s="43"/>
      <c r="GZ538" s="43"/>
      <c r="HA538" s="43"/>
      <c r="HB538" s="43"/>
      <c r="HC538" s="43"/>
      <c r="HD538" s="43"/>
      <c r="HE538" s="43"/>
      <c r="HF538" s="43"/>
      <c r="HG538" s="43"/>
      <c r="HH538" s="43"/>
      <c r="HI538" s="43"/>
      <c r="HJ538" s="43"/>
      <c r="HK538" s="43"/>
      <c r="HL538" s="43"/>
      <c r="HM538" s="43"/>
      <c r="HN538" s="43"/>
      <c r="HO538" s="43"/>
      <c r="HP538" s="43"/>
      <c r="HQ538" s="43"/>
      <c r="HR538" s="43"/>
      <c r="HS538" s="43"/>
      <c r="HT538" s="43"/>
      <c r="HU538" s="43"/>
      <c r="HV538" s="43"/>
      <c r="HW538" s="43"/>
      <c r="HX538" s="43"/>
      <c r="HY538" s="43"/>
      <c r="HZ538" s="43"/>
      <c r="IA538" s="43"/>
      <c r="IB538" s="43"/>
      <c r="IC538" s="43"/>
      <c r="ID538" s="43"/>
      <c r="IE538" s="43"/>
      <c r="IF538" s="43"/>
      <c r="IG538" s="43"/>
      <c r="IH538" s="43"/>
      <c r="II538" s="43"/>
      <c r="IJ538" s="43"/>
      <c r="IK538" s="43"/>
      <c r="IL538" s="43"/>
      <c r="IM538" s="43"/>
      <c r="IN538" s="43"/>
      <c r="IO538" s="43"/>
      <c r="IP538" s="43"/>
      <c r="IQ538" s="43"/>
      <c r="IR538" s="43"/>
      <c r="IS538" s="43"/>
      <c r="IT538" s="43"/>
      <c r="IU538" s="43"/>
      <c r="IV538" s="43"/>
    </row>
    <row r="539" spans="1:256" s="201" customFormat="1" x14ac:dyDescent="0.2">
      <c r="A539" s="185"/>
      <c r="B539" s="187"/>
      <c r="C539" s="196"/>
      <c r="D539" s="43"/>
      <c r="E539" s="185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  <c r="CK539" s="43"/>
      <c r="CL539" s="43"/>
      <c r="CM539" s="43"/>
      <c r="CN539" s="43"/>
      <c r="CO539" s="43"/>
      <c r="CP539" s="43"/>
      <c r="CQ539" s="43"/>
      <c r="CR539" s="43"/>
      <c r="CS539" s="43"/>
      <c r="CT539" s="43"/>
      <c r="CU539" s="43"/>
      <c r="CV539" s="43"/>
      <c r="CW539" s="43"/>
      <c r="CX539" s="43"/>
      <c r="CY539" s="43"/>
      <c r="CZ539" s="43"/>
      <c r="DA539" s="43"/>
      <c r="DB539" s="43"/>
      <c r="DC539" s="43"/>
      <c r="DD539" s="43"/>
      <c r="DE539" s="43"/>
      <c r="DF539" s="43"/>
      <c r="DG539" s="43"/>
      <c r="DH539" s="43"/>
      <c r="DI539" s="43"/>
      <c r="DJ539" s="43"/>
      <c r="DK539" s="43"/>
      <c r="DL539" s="43"/>
      <c r="DM539" s="43"/>
      <c r="DN539" s="43"/>
      <c r="DO539" s="43"/>
      <c r="DP539" s="43"/>
      <c r="DQ539" s="43"/>
      <c r="DR539" s="43"/>
      <c r="DS539" s="43"/>
      <c r="DT539" s="43"/>
      <c r="DU539" s="43"/>
      <c r="DV539" s="43"/>
      <c r="DW539" s="43"/>
      <c r="DX539" s="43"/>
      <c r="DY539" s="43"/>
      <c r="DZ539" s="43"/>
      <c r="EA539" s="43"/>
      <c r="EB539" s="43"/>
      <c r="EC539" s="43"/>
      <c r="ED539" s="43"/>
      <c r="EE539" s="43"/>
      <c r="EF539" s="43"/>
      <c r="EG539" s="43"/>
      <c r="EH539" s="43"/>
      <c r="EI539" s="43"/>
      <c r="EJ539" s="43"/>
      <c r="EK539" s="43"/>
      <c r="EL539" s="43"/>
      <c r="EM539" s="43"/>
      <c r="EN539" s="43"/>
      <c r="EO539" s="43"/>
      <c r="EP539" s="43"/>
      <c r="EQ539" s="43"/>
      <c r="ER539" s="43"/>
      <c r="ES539" s="43"/>
      <c r="ET539" s="43"/>
      <c r="EU539" s="43"/>
      <c r="EV539" s="43"/>
      <c r="EW539" s="43"/>
      <c r="EX539" s="43"/>
      <c r="EY539" s="43"/>
      <c r="EZ539" s="43"/>
      <c r="FA539" s="43"/>
      <c r="FB539" s="43"/>
      <c r="FC539" s="43"/>
      <c r="FD539" s="43"/>
      <c r="FE539" s="43"/>
      <c r="FF539" s="43"/>
      <c r="FG539" s="43"/>
      <c r="FH539" s="43"/>
      <c r="FI539" s="43"/>
      <c r="FJ539" s="43"/>
      <c r="FK539" s="43"/>
      <c r="FL539" s="43"/>
      <c r="FM539" s="43"/>
      <c r="FN539" s="43"/>
      <c r="FO539" s="43"/>
      <c r="FP539" s="43"/>
      <c r="FQ539" s="43"/>
      <c r="FR539" s="43"/>
      <c r="FS539" s="43"/>
      <c r="FT539" s="43"/>
      <c r="FU539" s="43"/>
      <c r="FV539" s="43"/>
      <c r="FW539" s="43"/>
      <c r="FX539" s="43"/>
      <c r="FY539" s="43"/>
      <c r="FZ539" s="43"/>
      <c r="GA539" s="43"/>
      <c r="GB539" s="43"/>
      <c r="GC539" s="43"/>
      <c r="GD539" s="43"/>
      <c r="GE539" s="43"/>
      <c r="GF539" s="43"/>
      <c r="GG539" s="43"/>
      <c r="GH539" s="43"/>
      <c r="GI539" s="43"/>
      <c r="GJ539" s="43"/>
      <c r="GK539" s="43"/>
      <c r="GL539" s="43"/>
      <c r="GM539" s="43"/>
      <c r="GN539" s="43"/>
      <c r="GO539" s="43"/>
      <c r="GP539" s="43"/>
      <c r="GQ539" s="43"/>
      <c r="GR539" s="43"/>
      <c r="GS539" s="43"/>
      <c r="GT539" s="43"/>
      <c r="GU539" s="43"/>
      <c r="GV539" s="43"/>
      <c r="GW539" s="43"/>
      <c r="GX539" s="43"/>
      <c r="GY539" s="43"/>
      <c r="GZ539" s="43"/>
      <c r="HA539" s="43"/>
      <c r="HB539" s="43"/>
      <c r="HC539" s="43"/>
      <c r="HD539" s="43"/>
      <c r="HE539" s="43"/>
      <c r="HF539" s="43"/>
      <c r="HG539" s="43"/>
      <c r="HH539" s="43"/>
      <c r="HI539" s="43"/>
      <c r="HJ539" s="43"/>
      <c r="HK539" s="43"/>
      <c r="HL539" s="43"/>
      <c r="HM539" s="43"/>
      <c r="HN539" s="43"/>
      <c r="HO539" s="43"/>
      <c r="HP539" s="43"/>
      <c r="HQ539" s="43"/>
      <c r="HR539" s="43"/>
      <c r="HS539" s="43"/>
      <c r="HT539" s="43"/>
      <c r="HU539" s="43"/>
      <c r="HV539" s="43"/>
      <c r="HW539" s="43"/>
      <c r="HX539" s="43"/>
      <c r="HY539" s="43"/>
      <c r="HZ539" s="43"/>
      <c r="IA539" s="43"/>
      <c r="IB539" s="43"/>
      <c r="IC539" s="43"/>
      <c r="ID539" s="43"/>
      <c r="IE539" s="43"/>
      <c r="IF539" s="43"/>
      <c r="IG539" s="43"/>
      <c r="IH539" s="43"/>
      <c r="II539" s="43"/>
      <c r="IJ539" s="43"/>
      <c r="IK539" s="43"/>
      <c r="IL539" s="43"/>
      <c r="IM539" s="43"/>
      <c r="IN539" s="43"/>
      <c r="IO539" s="43"/>
      <c r="IP539" s="43"/>
      <c r="IQ539" s="43"/>
      <c r="IR539" s="43"/>
      <c r="IS539" s="43"/>
      <c r="IT539" s="43"/>
      <c r="IU539" s="43"/>
      <c r="IV539" s="43"/>
    </row>
    <row r="540" spans="1:256" s="201" customFormat="1" x14ac:dyDescent="0.2">
      <c r="A540" s="185"/>
      <c r="B540" s="187"/>
      <c r="C540" s="196"/>
      <c r="D540" s="43"/>
      <c r="E540" s="185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  <c r="CK540" s="43"/>
      <c r="CL540" s="43"/>
      <c r="CM540" s="43"/>
      <c r="CN540" s="43"/>
      <c r="CO540" s="43"/>
      <c r="CP540" s="43"/>
      <c r="CQ540" s="43"/>
      <c r="CR540" s="43"/>
      <c r="CS540" s="43"/>
      <c r="CT540" s="43"/>
      <c r="CU540" s="43"/>
      <c r="CV540" s="43"/>
      <c r="CW540" s="43"/>
      <c r="CX540" s="43"/>
      <c r="CY540" s="43"/>
      <c r="CZ540" s="43"/>
      <c r="DA540" s="43"/>
      <c r="DB540" s="43"/>
      <c r="DC540" s="43"/>
      <c r="DD540" s="43"/>
      <c r="DE540" s="43"/>
      <c r="DF540" s="43"/>
      <c r="DG540" s="43"/>
      <c r="DH540" s="43"/>
      <c r="DI540" s="43"/>
      <c r="DJ540" s="43"/>
      <c r="DK540" s="43"/>
      <c r="DL540" s="43"/>
      <c r="DM540" s="43"/>
      <c r="DN540" s="43"/>
      <c r="DO540" s="43"/>
      <c r="DP540" s="43"/>
      <c r="DQ540" s="43"/>
      <c r="DR540" s="43"/>
      <c r="DS540" s="43"/>
      <c r="DT540" s="43"/>
      <c r="DU540" s="43"/>
      <c r="DV540" s="43"/>
      <c r="DW540" s="43"/>
      <c r="DX540" s="43"/>
      <c r="DY540" s="43"/>
      <c r="DZ540" s="43"/>
      <c r="EA540" s="43"/>
      <c r="EB540" s="43"/>
      <c r="EC540" s="43"/>
      <c r="ED540" s="43"/>
      <c r="EE540" s="43"/>
      <c r="EF540" s="43"/>
      <c r="EG540" s="43"/>
      <c r="EH540" s="43"/>
      <c r="EI540" s="43"/>
      <c r="EJ540" s="43"/>
      <c r="EK540" s="43"/>
      <c r="EL540" s="43"/>
      <c r="EM540" s="43"/>
      <c r="EN540" s="43"/>
      <c r="EO540" s="43"/>
      <c r="EP540" s="43"/>
      <c r="EQ540" s="43"/>
      <c r="ER540" s="43"/>
      <c r="ES540" s="43"/>
      <c r="ET540" s="43"/>
      <c r="EU540" s="43"/>
      <c r="EV540" s="43"/>
      <c r="EW540" s="43"/>
      <c r="EX540" s="43"/>
      <c r="EY540" s="43"/>
      <c r="EZ540" s="43"/>
      <c r="FA540" s="43"/>
      <c r="FB540" s="43"/>
      <c r="FC540" s="43"/>
      <c r="FD540" s="43"/>
      <c r="FE540" s="43"/>
      <c r="FF540" s="43"/>
      <c r="FG540" s="43"/>
      <c r="FH540" s="43"/>
      <c r="FI540" s="43"/>
      <c r="FJ540" s="43"/>
      <c r="FK540" s="43"/>
      <c r="FL540" s="43"/>
      <c r="FM540" s="43"/>
      <c r="FN540" s="43"/>
      <c r="FO540" s="43"/>
      <c r="FP540" s="43"/>
      <c r="FQ540" s="43"/>
      <c r="FR540" s="43"/>
      <c r="FS540" s="43"/>
      <c r="FT540" s="43"/>
      <c r="FU540" s="43"/>
      <c r="FV540" s="43"/>
      <c r="FW540" s="43"/>
      <c r="FX540" s="43"/>
      <c r="FY540" s="43"/>
      <c r="FZ540" s="43"/>
      <c r="GA540" s="43"/>
      <c r="GB540" s="43"/>
      <c r="GC540" s="43"/>
      <c r="GD540" s="43"/>
      <c r="GE540" s="43"/>
      <c r="GF540" s="43"/>
      <c r="GG540" s="43"/>
      <c r="GH540" s="43"/>
      <c r="GI540" s="43"/>
      <c r="GJ540" s="43"/>
      <c r="GK540" s="43"/>
      <c r="GL540" s="43"/>
      <c r="GM540" s="43"/>
      <c r="GN540" s="43"/>
      <c r="GO540" s="43"/>
      <c r="GP540" s="43"/>
      <c r="GQ540" s="43"/>
      <c r="GR540" s="43"/>
      <c r="GS540" s="43"/>
      <c r="GT540" s="43"/>
      <c r="GU540" s="43"/>
      <c r="GV540" s="43"/>
      <c r="GW540" s="43"/>
      <c r="GX540" s="43"/>
      <c r="GY540" s="43"/>
      <c r="GZ540" s="43"/>
      <c r="HA540" s="43"/>
      <c r="HB540" s="43"/>
      <c r="HC540" s="43"/>
      <c r="HD540" s="43"/>
      <c r="HE540" s="43"/>
      <c r="HF540" s="43"/>
      <c r="HG540" s="43"/>
      <c r="HH540" s="43"/>
      <c r="HI540" s="43"/>
      <c r="HJ540" s="43"/>
      <c r="HK540" s="43"/>
      <c r="HL540" s="43"/>
      <c r="HM540" s="43"/>
      <c r="HN540" s="43"/>
      <c r="HO540" s="43"/>
      <c r="HP540" s="43"/>
      <c r="HQ540" s="43"/>
      <c r="HR540" s="43"/>
      <c r="HS540" s="43"/>
      <c r="HT540" s="43"/>
      <c r="HU540" s="43"/>
      <c r="HV540" s="43"/>
      <c r="HW540" s="43"/>
      <c r="HX540" s="43"/>
      <c r="HY540" s="43"/>
      <c r="HZ540" s="43"/>
      <c r="IA540" s="43"/>
      <c r="IB540" s="43"/>
      <c r="IC540" s="43"/>
      <c r="ID540" s="43"/>
      <c r="IE540" s="43"/>
      <c r="IF540" s="43"/>
      <c r="IG540" s="43"/>
      <c r="IH540" s="43"/>
      <c r="II540" s="43"/>
      <c r="IJ540" s="43"/>
      <c r="IK540" s="43"/>
      <c r="IL540" s="43"/>
      <c r="IM540" s="43"/>
      <c r="IN540" s="43"/>
      <c r="IO540" s="43"/>
      <c r="IP540" s="43"/>
      <c r="IQ540" s="43"/>
      <c r="IR540" s="43"/>
      <c r="IS540" s="43"/>
      <c r="IT540" s="43"/>
      <c r="IU540" s="43"/>
      <c r="IV540" s="43"/>
    </row>
    <row r="541" spans="1:256" s="201" customFormat="1" x14ac:dyDescent="0.2">
      <c r="A541" s="185"/>
      <c r="B541" s="187"/>
      <c r="C541" s="196"/>
      <c r="D541" s="43"/>
      <c r="E541" s="185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  <c r="CK541" s="43"/>
      <c r="CL541" s="43"/>
      <c r="CM541" s="43"/>
      <c r="CN541" s="43"/>
      <c r="CO541" s="43"/>
      <c r="CP541" s="43"/>
      <c r="CQ541" s="43"/>
      <c r="CR541" s="43"/>
      <c r="CS541" s="43"/>
      <c r="CT541" s="43"/>
      <c r="CU541" s="43"/>
      <c r="CV541" s="43"/>
      <c r="CW541" s="43"/>
      <c r="CX541" s="43"/>
      <c r="CY541" s="43"/>
      <c r="CZ541" s="43"/>
      <c r="DA541" s="43"/>
      <c r="DB541" s="43"/>
      <c r="DC541" s="43"/>
      <c r="DD541" s="43"/>
      <c r="DE541" s="43"/>
      <c r="DF541" s="43"/>
      <c r="DG541" s="43"/>
      <c r="DH541" s="43"/>
      <c r="DI541" s="43"/>
      <c r="DJ541" s="43"/>
      <c r="DK541" s="43"/>
      <c r="DL541" s="43"/>
      <c r="DM541" s="43"/>
      <c r="DN541" s="43"/>
      <c r="DO541" s="43"/>
      <c r="DP541" s="43"/>
      <c r="DQ541" s="43"/>
      <c r="DR541" s="43"/>
      <c r="DS541" s="43"/>
      <c r="DT541" s="43"/>
      <c r="DU541" s="43"/>
      <c r="DV541" s="43"/>
      <c r="DW541" s="43"/>
      <c r="DX541" s="43"/>
      <c r="DY541" s="43"/>
      <c r="DZ541" s="43"/>
      <c r="EA541" s="43"/>
      <c r="EB541" s="43"/>
      <c r="EC541" s="43"/>
      <c r="ED541" s="43"/>
      <c r="EE541" s="43"/>
      <c r="EF541" s="43"/>
      <c r="EG541" s="43"/>
      <c r="EH541" s="43"/>
      <c r="EI541" s="43"/>
      <c r="EJ541" s="43"/>
      <c r="EK541" s="43"/>
      <c r="EL541" s="43"/>
      <c r="EM541" s="43"/>
      <c r="EN541" s="43"/>
      <c r="EO541" s="43"/>
      <c r="EP541" s="43"/>
      <c r="EQ541" s="43"/>
      <c r="ER541" s="43"/>
      <c r="ES541" s="43"/>
      <c r="ET541" s="43"/>
      <c r="EU541" s="43"/>
      <c r="EV541" s="43"/>
      <c r="EW541" s="43"/>
      <c r="EX541" s="43"/>
      <c r="EY541" s="43"/>
      <c r="EZ541" s="43"/>
      <c r="FA541" s="43"/>
      <c r="FB541" s="43"/>
      <c r="FC541" s="43"/>
      <c r="FD541" s="43"/>
      <c r="FE541" s="43"/>
      <c r="FF541" s="43"/>
      <c r="FG541" s="43"/>
      <c r="FH541" s="43"/>
      <c r="FI541" s="43"/>
      <c r="FJ541" s="43"/>
      <c r="FK541" s="43"/>
      <c r="FL541" s="43"/>
      <c r="FM541" s="43"/>
      <c r="FN541" s="43"/>
      <c r="FO541" s="43"/>
      <c r="FP541" s="43"/>
      <c r="FQ541" s="43"/>
      <c r="FR541" s="43"/>
      <c r="FS541" s="43"/>
      <c r="FT541" s="43"/>
      <c r="FU541" s="43"/>
      <c r="FV541" s="43"/>
      <c r="FW541" s="43"/>
      <c r="FX541" s="43"/>
      <c r="FY541" s="43"/>
      <c r="FZ541" s="43"/>
      <c r="GA541" s="43"/>
      <c r="GB541" s="43"/>
      <c r="GC541" s="43"/>
      <c r="GD541" s="43"/>
      <c r="GE541" s="43"/>
      <c r="GF541" s="43"/>
      <c r="GG541" s="43"/>
      <c r="GH541" s="43"/>
      <c r="GI541" s="43"/>
      <c r="GJ541" s="43"/>
      <c r="GK541" s="43"/>
      <c r="GL541" s="43"/>
      <c r="GM541" s="43"/>
      <c r="GN541" s="43"/>
      <c r="GO541" s="43"/>
      <c r="GP541" s="43"/>
      <c r="GQ541" s="43"/>
      <c r="GR541" s="43"/>
      <c r="GS541" s="43"/>
      <c r="GT541" s="43"/>
      <c r="GU541" s="43"/>
      <c r="GV541" s="43"/>
      <c r="GW541" s="43"/>
      <c r="GX541" s="43"/>
      <c r="GY541" s="43"/>
      <c r="GZ541" s="43"/>
      <c r="HA541" s="43"/>
      <c r="HB541" s="43"/>
      <c r="HC541" s="43"/>
      <c r="HD541" s="43"/>
      <c r="HE541" s="43"/>
      <c r="HF541" s="43"/>
      <c r="HG541" s="43"/>
      <c r="HH541" s="43"/>
      <c r="HI541" s="43"/>
      <c r="HJ541" s="43"/>
      <c r="HK541" s="43"/>
      <c r="HL541" s="43"/>
      <c r="HM541" s="43"/>
      <c r="HN541" s="43"/>
      <c r="HO541" s="43"/>
      <c r="HP541" s="43"/>
      <c r="HQ541" s="43"/>
      <c r="HR541" s="43"/>
      <c r="HS541" s="43"/>
      <c r="HT541" s="43"/>
      <c r="HU541" s="43"/>
      <c r="HV541" s="43"/>
      <c r="HW541" s="43"/>
      <c r="HX541" s="43"/>
      <c r="HY541" s="43"/>
      <c r="HZ541" s="43"/>
      <c r="IA541" s="43"/>
      <c r="IB541" s="43"/>
      <c r="IC541" s="43"/>
      <c r="ID541" s="43"/>
      <c r="IE541" s="43"/>
      <c r="IF541" s="43"/>
      <c r="IG541" s="43"/>
      <c r="IH541" s="43"/>
      <c r="II541" s="43"/>
      <c r="IJ541" s="43"/>
      <c r="IK541" s="43"/>
      <c r="IL541" s="43"/>
      <c r="IM541" s="43"/>
      <c r="IN541" s="43"/>
      <c r="IO541" s="43"/>
      <c r="IP541" s="43"/>
      <c r="IQ541" s="43"/>
      <c r="IR541" s="43"/>
      <c r="IS541" s="43"/>
      <c r="IT541" s="43"/>
      <c r="IU541" s="43"/>
      <c r="IV541" s="43"/>
    </row>
    <row r="542" spans="1:256" s="201" customFormat="1" x14ac:dyDescent="0.2">
      <c r="A542" s="185"/>
      <c r="B542" s="187"/>
      <c r="C542" s="196"/>
      <c r="D542" s="43"/>
      <c r="E542" s="185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  <c r="CK542" s="43"/>
      <c r="CL542" s="43"/>
      <c r="CM542" s="43"/>
      <c r="CN542" s="43"/>
      <c r="CO542" s="43"/>
      <c r="CP542" s="43"/>
      <c r="CQ542" s="43"/>
      <c r="CR542" s="43"/>
      <c r="CS542" s="43"/>
      <c r="CT542" s="43"/>
      <c r="CU542" s="43"/>
      <c r="CV542" s="43"/>
      <c r="CW542" s="43"/>
      <c r="CX542" s="43"/>
      <c r="CY542" s="43"/>
      <c r="CZ542" s="43"/>
      <c r="DA542" s="43"/>
      <c r="DB542" s="43"/>
      <c r="DC542" s="43"/>
      <c r="DD542" s="43"/>
      <c r="DE542" s="43"/>
      <c r="DF542" s="43"/>
      <c r="DG542" s="43"/>
      <c r="DH542" s="43"/>
      <c r="DI542" s="43"/>
      <c r="DJ542" s="43"/>
      <c r="DK542" s="43"/>
      <c r="DL542" s="43"/>
      <c r="DM542" s="43"/>
      <c r="DN542" s="43"/>
      <c r="DO542" s="43"/>
      <c r="DP542" s="43"/>
      <c r="DQ542" s="43"/>
      <c r="DR542" s="43"/>
      <c r="DS542" s="43"/>
      <c r="DT542" s="43"/>
      <c r="DU542" s="43"/>
      <c r="DV542" s="43"/>
      <c r="DW542" s="43"/>
      <c r="DX542" s="43"/>
      <c r="DY542" s="43"/>
      <c r="DZ542" s="43"/>
      <c r="EA542" s="43"/>
      <c r="EB542" s="43"/>
      <c r="EC542" s="43"/>
      <c r="ED542" s="43"/>
      <c r="EE542" s="43"/>
      <c r="EF542" s="43"/>
      <c r="EG542" s="43"/>
      <c r="EH542" s="43"/>
      <c r="EI542" s="43"/>
      <c r="EJ542" s="43"/>
      <c r="EK542" s="43"/>
      <c r="EL542" s="43"/>
      <c r="EM542" s="43"/>
      <c r="EN542" s="43"/>
      <c r="EO542" s="43"/>
      <c r="EP542" s="43"/>
      <c r="EQ542" s="43"/>
      <c r="ER542" s="43"/>
      <c r="ES542" s="43"/>
      <c r="ET542" s="43"/>
      <c r="EU542" s="43"/>
      <c r="EV542" s="43"/>
      <c r="EW542" s="43"/>
      <c r="EX542" s="43"/>
      <c r="EY542" s="43"/>
      <c r="EZ542" s="43"/>
      <c r="FA542" s="43"/>
      <c r="FB542" s="43"/>
      <c r="FC542" s="43"/>
      <c r="FD542" s="43"/>
      <c r="FE542" s="43"/>
      <c r="FF542" s="43"/>
      <c r="FG542" s="43"/>
      <c r="FH542" s="43"/>
      <c r="FI542" s="43"/>
      <c r="FJ542" s="43"/>
      <c r="FK542" s="43"/>
      <c r="FL542" s="43"/>
      <c r="FM542" s="43"/>
      <c r="FN542" s="43"/>
      <c r="FO542" s="43"/>
      <c r="FP542" s="43"/>
      <c r="FQ542" s="43"/>
      <c r="FR542" s="43"/>
      <c r="FS542" s="43"/>
      <c r="FT542" s="43"/>
      <c r="FU542" s="43"/>
      <c r="FV542" s="43"/>
      <c r="FW542" s="43"/>
      <c r="FX542" s="43"/>
      <c r="FY542" s="43"/>
      <c r="FZ542" s="43"/>
      <c r="GA542" s="43"/>
      <c r="GB542" s="43"/>
      <c r="GC542" s="43"/>
      <c r="GD542" s="43"/>
      <c r="GE542" s="43"/>
      <c r="GF542" s="43"/>
      <c r="GG542" s="43"/>
      <c r="GH542" s="43"/>
      <c r="GI542" s="43"/>
      <c r="GJ542" s="43"/>
      <c r="GK542" s="43"/>
      <c r="GL542" s="43"/>
      <c r="GM542" s="43"/>
      <c r="GN542" s="43"/>
      <c r="GO542" s="43"/>
      <c r="GP542" s="43"/>
      <c r="GQ542" s="43"/>
      <c r="GR542" s="43"/>
      <c r="GS542" s="43"/>
      <c r="GT542" s="43"/>
      <c r="GU542" s="43"/>
      <c r="GV542" s="43"/>
      <c r="GW542" s="43"/>
      <c r="GX542" s="43"/>
      <c r="GY542" s="43"/>
      <c r="GZ542" s="43"/>
      <c r="HA542" s="43"/>
      <c r="HB542" s="43"/>
      <c r="HC542" s="43"/>
      <c r="HD542" s="43"/>
      <c r="HE542" s="43"/>
      <c r="HF542" s="43"/>
      <c r="HG542" s="43"/>
      <c r="HH542" s="43"/>
      <c r="HI542" s="43"/>
      <c r="HJ542" s="43"/>
      <c r="HK542" s="43"/>
      <c r="HL542" s="43"/>
      <c r="HM542" s="43"/>
      <c r="HN542" s="43"/>
      <c r="HO542" s="43"/>
      <c r="HP542" s="43"/>
      <c r="HQ542" s="43"/>
      <c r="HR542" s="43"/>
      <c r="HS542" s="43"/>
      <c r="HT542" s="43"/>
      <c r="HU542" s="43"/>
      <c r="HV542" s="43"/>
      <c r="HW542" s="43"/>
      <c r="HX542" s="43"/>
      <c r="HY542" s="43"/>
      <c r="HZ542" s="43"/>
      <c r="IA542" s="43"/>
      <c r="IB542" s="43"/>
      <c r="IC542" s="43"/>
      <c r="ID542" s="43"/>
      <c r="IE542" s="43"/>
      <c r="IF542" s="43"/>
      <c r="IG542" s="43"/>
      <c r="IH542" s="43"/>
      <c r="II542" s="43"/>
      <c r="IJ542" s="43"/>
      <c r="IK542" s="43"/>
      <c r="IL542" s="43"/>
      <c r="IM542" s="43"/>
      <c r="IN542" s="43"/>
      <c r="IO542" s="43"/>
      <c r="IP542" s="43"/>
      <c r="IQ542" s="43"/>
      <c r="IR542" s="43"/>
      <c r="IS542" s="43"/>
      <c r="IT542" s="43"/>
      <c r="IU542" s="43"/>
      <c r="IV542" s="43"/>
    </row>
    <row r="543" spans="1:256" s="201" customFormat="1" x14ac:dyDescent="0.2">
      <c r="A543" s="185"/>
      <c r="B543" s="187"/>
      <c r="C543" s="196"/>
      <c r="D543" s="43"/>
      <c r="E543" s="185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  <c r="CK543" s="43"/>
      <c r="CL543" s="43"/>
      <c r="CM543" s="43"/>
      <c r="CN543" s="43"/>
      <c r="CO543" s="43"/>
      <c r="CP543" s="43"/>
      <c r="CQ543" s="43"/>
      <c r="CR543" s="43"/>
      <c r="CS543" s="43"/>
      <c r="CT543" s="43"/>
      <c r="CU543" s="43"/>
      <c r="CV543" s="43"/>
      <c r="CW543" s="43"/>
      <c r="CX543" s="43"/>
      <c r="CY543" s="43"/>
      <c r="CZ543" s="43"/>
      <c r="DA543" s="43"/>
      <c r="DB543" s="43"/>
      <c r="DC543" s="43"/>
      <c r="DD543" s="43"/>
      <c r="DE543" s="43"/>
      <c r="DF543" s="43"/>
      <c r="DG543" s="43"/>
      <c r="DH543" s="43"/>
      <c r="DI543" s="43"/>
      <c r="DJ543" s="43"/>
      <c r="DK543" s="43"/>
      <c r="DL543" s="43"/>
      <c r="DM543" s="43"/>
      <c r="DN543" s="43"/>
      <c r="DO543" s="43"/>
      <c r="DP543" s="43"/>
      <c r="DQ543" s="43"/>
      <c r="DR543" s="43"/>
      <c r="DS543" s="43"/>
      <c r="DT543" s="43"/>
      <c r="DU543" s="43"/>
      <c r="DV543" s="43"/>
      <c r="DW543" s="43"/>
      <c r="DX543" s="43"/>
      <c r="DY543" s="43"/>
      <c r="DZ543" s="43"/>
      <c r="EA543" s="43"/>
      <c r="EB543" s="43"/>
      <c r="EC543" s="43"/>
      <c r="ED543" s="43"/>
      <c r="EE543" s="43"/>
      <c r="EF543" s="43"/>
      <c r="EG543" s="43"/>
      <c r="EH543" s="43"/>
      <c r="EI543" s="43"/>
      <c r="EJ543" s="43"/>
      <c r="EK543" s="43"/>
      <c r="EL543" s="43"/>
      <c r="EM543" s="43"/>
      <c r="EN543" s="43"/>
      <c r="EO543" s="43"/>
      <c r="EP543" s="43"/>
      <c r="EQ543" s="43"/>
      <c r="ER543" s="43"/>
      <c r="ES543" s="43"/>
      <c r="ET543" s="43"/>
      <c r="EU543" s="43"/>
      <c r="EV543" s="43"/>
      <c r="EW543" s="43"/>
      <c r="EX543" s="43"/>
      <c r="EY543" s="43"/>
      <c r="EZ543" s="43"/>
      <c r="FA543" s="43"/>
      <c r="FB543" s="43"/>
      <c r="FC543" s="43"/>
      <c r="FD543" s="43"/>
      <c r="FE543" s="43"/>
      <c r="FF543" s="43"/>
      <c r="FG543" s="43"/>
      <c r="FH543" s="43"/>
      <c r="FI543" s="43"/>
      <c r="FJ543" s="43"/>
      <c r="FK543" s="43"/>
      <c r="FL543" s="43"/>
      <c r="FM543" s="43"/>
      <c r="FN543" s="43"/>
      <c r="FO543" s="43"/>
      <c r="FP543" s="43"/>
      <c r="FQ543" s="43"/>
      <c r="FR543" s="43"/>
      <c r="FS543" s="43"/>
      <c r="FT543" s="43"/>
      <c r="FU543" s="43"/>
      <c r="FV543" s="43"/>
      <c r="FW543" s="43"/>
      <c r="FX543" s="43"/>
      <c r="FY543" s="43"/>
      <c r="FZ543" s="43"/>
      <c r="GA543" s="43"/>
      <c r="GB543" s="43"/>
      <c r="GC543" s="43"/>
      <c r="GD543" s="43"/>
      <c r="GE543" s="43"/>
      <c r="GF543" s="43"/>
      <c r="GG543" s="43"/>
      <c r="GH543" s="43"/>
      <c r="GI543" s="43"/>
      <c r="GJ543" s="43"/>
      <c r="GK543" s="43"/>
      <c r="GL543" s="43"/>
      <c r="GM543" s="43"/>
      <c r="GN543" s="43"/>
      <c r="GO543" s="43"/>
      <c r="GP543" s="43"/>
      <c r="GQ543" s="43"/>
      <c r="GR543" s="43"/>
      <c r="GS543" s="43"/>
      <c r="GT543" s="43"/>
      <c r="GU543" s="43"/>
      <c r="GV543" s="43"/>
      <c r="GW543" s="43"/>
      <c r="GX543" s="43"/>
      <c r="GY543" s="43"/>
      <c r="GZ543" s="43"/>
      <c r="HA543" s="43"/>
      <c r="HB543" s="43"/>
      <c r="HC543" s="43"/>
      <c r="HD543" s="43"/>
      <c r="HE543" s="43"/>
      <c r="HF543" s="43"/>
      <c r="HG543" s="43"/>
      <c r="HH543" s="43"/>
      <c r="HI543" s="43"/>
      <c r="HJ543" s="43"/>
      <c r="HK543" s="43"/>
      <c r="HL543" s="43"/>
      <c r="HM543" s="43"/>
      <c r="HN543" s="43"/>
      <c r="HO543" s="43"/>
      <c r="HP543" s="43"/>
      <c r="HQ543" s="43"/>
      <c r="HR543" s="43"/>
      <c r="HS543" s="43"/>
      <c r="HT543" s="43"/>
      <c r="HU543" s="43"/>
      <c r="HV543" s="43"/>
      <c r="HW543" s="43"/>
      <c r="HX543" s="43"/>
      <c r="HY543" s="43"/>
      <c r="HZ543" s="43"/>
      <c r="IA543" s="43"/>
      <c r="IB543" s="43"/>
      <c r="IC543" s="43"/>
      <c r="ID543" s="43"/>
      <c r="IE543" s="43"/>
      <c r="IF543" s="43"/>
      <c r="IG543" s="43"/>
      <c r="IH543" s="43"/>
      <c r="II543" s="43"/>
      <c r="IJ543" s="43"/>
      <c r="IK543" s="43"/>
      <c r="IL543" s="43"/>
      <c r="IM543" s="43"/>
      <c r="IN543" s="43"/>
      <c r="IO543" s="43"/>
      <c r="IP543" s="43"/>
      <c r="IQ543" s="43"/>
      <c r="IR543" s="43"/>
      <c r="IS543" s="43"/>
      <c r="IT543" s="43"/>
      <c r="IU543" s="43"/>
      <c r="IV543" s="43"/>
    </row>
    <row r="544" spans="1:256" s="201" customFormat="1" x14ac:dyDescent="0.2">
      <c r="A544" s="185"/>
      <c r="B544" s="187"/>
      <c r="C544" s="196"/>
      <c r="D544" s="43"/>
      <c r="E544" s="185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  <c r="CK544" s="43"/>
      <c r="CL544" s="43"/>
      <c r="CM544" s="43"/>
      <c r="CN544" s="43"/>
      <c r="CO544" s="43"/>
      <c r="CP544" s="43"/>
      <c r="CQ544" s="43"/>
      <c r="CR544" s="43"/>
      <c r="CS544" s="43"/>
      <c r="CT544" s="43"/>
      <c r="CU544" s="43"/>
      <c r="CV544" s="43"/>
      <c r="CW544" s="43"/>
      <c r="CX544" s="43"/>
      <c r="CY544" s="43"/>
      <c r="CZ544" s="43"/>
      <c r="DA544" s="43"/>
      <c r="DB544" s="43"/>
      <c r="DC544" s="43"/>
      <c r="DD544" s="43"/>
      <c r="DE544" s="43"/>
      <c r="DF544" s="43"/>
      <c r="DG544" s="43"/>
      <c r="DH544" s="43"/>
      <c r="DI544" s="43"/>
      <c r="DJ544" s="43"/>
      <c r="DK544" s="43"/>
      <c r="DL544" s="43"/>
      <c r="DM544" s="43"/>
      <c r="DN544" s="43"/>
      <c r="DO544" s="43"/>
      <c r="DP544" s="43"/>
      <c r="DQ544" s="43"/>
      <c r="DR544" s="43"/>
      <c r="DS544" s="43"/>
      <c r="DT544" s="43"/>
      <c r="DU544" s="43"/>
      <c r="DV544" s="43"/>
      <c r="DW544" s="43"/>
      <c r="DX544" s="43"/>
      <c r="DY544" s="43"/>
      <c r="DZ544" s="43"/>
      <c r="EA544" s="43"/>
      <c r="EB544" s="43"/>
      <c r="EC544" s="43"/>
      <c r="ED544" s="43"/>
      <c r="EE544" s="43"/>
      <c r="EF544" s="43"/>
      <c r="EG544" s="43"/>
      <c r="EH544" s="43"/>
      <c r="EI544" s="43"/>
      <c r="EJ544" s="43"/>
      <c r="EK544" s="43"/>
      <c r="EL544" s="43"/>
      <c r="EM544" s="43"/>
      <c r="EN544" s="43"/>
      <c r="EO544" s="43"/>
      <c r="EP544" s="43"/>
      <c r="EQ544" s="43"/>
      <c r="ER544" s="43"/>
      <c r="ES544" s="43"/>
      <c r="ET544" s="43"/>
      <c r="EU544" s="43"/>
      <c r="EV544" s="43"/>
      <c r="EW544" s="43"/>
      <c r="EX544" s="43"/>
      <c r="EY544" s="43"/>
      <c r="EZ544" s="43"/>
      <c r="FA544" s="43"/>
      <c r="FB544" s="43"/>
      <c r="FC544" s="43"/>
      <c r="FD544" s="43"/>
      <c r="FE544" s="43"/>
      <c r="FF544" s="43"/>
      <c r="FG544" s="43"/>
      <c r="FH544" s="43"/>
      <c r="FI544" s="43"/>
      <c r="FJ544" s="43"/>
      <c r="FK544" s="43"/>
      <c r="FL544" s="43"/>
      <c r="FM544" s="43"/>
      <c r="FN544" s="43"/>
      <c r="FO544" s="43"/>
      <c r="FP544" s="43"/>
      <c r="FQ544" s="43"/>
      <c r="FR544" s="43"/>
      <c r="FS544" s="43"/>
      <c r="FT544" s="43"/>
      <c r="FU544" s="43"/>
      <c r="FV544" s="43"/>
      <c r="FW544" s="43"/>
      <c r="FX544" s="43"/>
      <c r="FY544" s="43"/>
      <c r="FZ544" s="43"/>
      <c r="GA544" s="43"/>
      <c r="GB544" s="43"/>
      <c r="GC544" s="43"/>
      <c r="GD544" s="43"/>
      <c r="GE544" s="43"/>
      <c r="GF544" s="43"/>
      <c r="GG544" s="43"/>
      <c r="GH544" s="43"/>
      <c r="GI544" s="43"/>
      <c r="GJ544" s="43"/>
      <c r="GK544" s="43"/>
      <c r="GL544" s="43"/>
      <c r="GM544" s="43"/>
      <c r="GN544" s="43"/>
      <c r="GO544" s="43"/>
      <c r="GP544" s="43"/>
      <c r="GQ544" s="43"/>
      <c r="GR544" s="43"/>
      <c r="GS544" s="43"/>
      <c r="GT544" s="43"/>
      <c r="GU544" s="43"/>
      <c r="GV544" s="43"/>
      <c r="GW544" s="43"/>
      <c r="GX544" s="43"/>
      <c r="GY544" s="43"/>
      <c r="GZ544" s="43"/>
      <c r="HA544" s="43"/>
      <c r="HB544" s="43"/>
      <c r="HC544" s="43"/>
      <c r="HD544" s="43"/>
      <c r="HE544" s="43"/>
      <c r="HF544" s="43"/>
      <c r="HG544" s="43"/>
      <c r="HH544" s="43"/>
      <c r="HI544" s="43"/>
      <c r="HJ544" s="43"/>
      <c r="HK544" s="43"/>
      <c r="HL544" s="43"/>
      <c r="HM544" s="43"/>
      <c r="HN544" s="43"/>
      <c r="HO544" s="43"/>
      <c r="HP544" s="43"/>
      <c r="HQ544" s="43"/>
      <c r="HR544" s="43"/>
      <c r="HS544" s="43"/>
      <c r="HT544" s="43"/>
      <c r="HU544" s="43"/>
      <c r="HV544" s="43"/>
      <c r="HW544" s="43"/>
      <c r="HX544" s="43"/>
      <c r="HY544" s="43"/>
      <c r="HZ544" s="43"/>
      <c r="IA544" s="43"/>
      <c r="IB544" s="43"/>
      <c r="IC544" s="43"/>
      <c r="ID544" s="43"/>
      <c r="IE544" s="43"/>
      <c r="IF544" s="43"/>
      <c r="IG544" s="43"/>
      <c r="IH544" s="43"/>
      <c r="II544" s="43"/>
      <c r="IJ544" s="43"/>
      <c r="IK544" s="43"/>
      <c r="IL544" s="43"/>
      <c r="IM544" s="43"/>
      <c r="IN544" s="43"/>
      <c r="IO544" s="43"/>
      <c r="IP544" s="43"/>
      <c r="IQ544" s="43"/>
      <c r="IR544" s="43"/>
      <c r="IS544" s="43"/>
      <c r="IT544" s="43"/>
      <c r="IU544" s="43"/>
      <c r="IV544" s="43"/>
    </row>
    <row r="545" spans="1:256" s="201" customFormat="1" x14ac:dyDescent="0.2">
      <c r="A545" s="185"/>
      <c r="B545" s="187"/>
      <c r="C545" s="196"/>
      <c r="D545" s="43"/>
      <c r="E545" s="185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  <c r="CK545" s="43"/>
      <c r="CL545" s="43"/>
      <c r="CM545" s="43"/>
      <c r="CN545" s="43"/>
      <c r="CO545" s="43"/>
      <c r="CP545" s="43"/>
      <c r="CQ545" s="43"/>
      <c r="CR545" s="43"/>
      <c r="CS545" s="43"/>
      <c r="CT545" s="43"/>
      <c r="CU545" s="43"/>
      <c r="CV545" s="43"/>
      <c r="CW545" s="43"/>
      <c r="CX545" s="43"/>
      <c r="CY545" s="43"/>
      <c r="CZ545" s="43"/>
      <c r="DA545" s="43"/>
      <c r="DB545" s="43"/>
      <c r="DC545" s="43"/>
      <c r="DD545" s="43"/>
      <c r="DE545" s="43"/>
      <c r="DF545" s="43"/>
      <c r="DG545" s="43"/>
      <c r="DH545" s="43"/>
      <c r="DI545" s="43"/>
      <c r="DJ545" s="43"/>
      <c r="DK545" s="43"/>
      <c r="DL545" s="43"/>
      <c r="DM545" s="43"/>
      <c r="DN545" s="43"/>
      <c r="DO545" s="43"/>
      <c r="DP545" s="43"/>
      <c r="DQ545" s="43"/>
      <c r="DR545" s="43"/>
      <c r="DS545" s="43"/>
      <c r="DT545" s="43"/>
      <c r="DU545" s="43"/>
      <c r="DV545" s="43"/>
      <c r="DW545" s="43"/>
      <c r="DX545" s="43"/>
      <c r="DY545" s="43"/>
      <c r="DZ545" s="43"/>
      <c r="EA545" s="43"/>
      <c r="EB545" s="43"/>
      <c r="EC545" s="43"/>
      <c r="ED545" s="43"/>
      <c r="EE545" s="43"/>
      <c r="EF545" s="43"/>
      <c r="EG545" s="43"/>
      <c r="EH545" s="43"/>
      <c r="EI545" s="43"/>
      <c r="EJ545" s="43"/>
      <c r="EK545" s="43"/>
      <c r="EL545" s="43"/>
      <c r="EM545" s="43"/>
      <c r="EN545" s="43"/>
      <c r="EO545" s="43"/>
      <c r="EP545" s="43"/>
      <c r="EQ545" s="43"/>
      <c r="ER545" s="43"/>
      <c r="ES545" s="43"/>
      <c r="ET545" s="43"/>
      <c r="EU545" s="43"/>
      <c r="EV545" s="43"/>
      <c r="EW545" s="43"/>
      <c r="EX545" s="43"/>
      <c r="EY545" s="43"/>
      <c r="EZ545" s="43"/>
      <c r="FA545" s="43"/>
      <c r="FB545" s="43"/>
      <c r="FC545" s="43"/>
      <c r="FD545" s="43"/>
      <c r="FE545" s="43"/>
      <c r="FF545" s="43"/>
      <c r="FG545" s="43"/>
      <c r="FH545" s="43"/>
      <c r="FI545" s="43"/>
      <c r="FJ545" s="43"/>
      <c r="FK545" s="43"/>
      <c r="FL545" s="43"/>
      <c r="FM545" s="43"/>
      <c r="FN545" s="43"/>
      <c r="FO545" s="43"/>
      <c r="FP545" s="43"/>
      <c r="FQ545" s="43"/>
      <c r="FR545" s="43"/>
      <c r="FS545" s="43"/>
      <c r="FT545" s="43"/>
      <c r="FU545" s="43"/>
      <c r="FV545" s="43"/>
      <c r="FW545" s="43"/>
      <c r="FX545" s="43"/>
      <c r="FY545" s="43"/>
      <c r="FZ545" s="43"/>
      <c r="GA545" s="43"/>
      <c r="GB545" s="43"/>
      <c r="GC545" s="43"/>
      <c r="GD545" s="43"/>
      <c r="GE545" s="43"/>
      <c r="GF545" s="43"/>
      <c r="GG545" s="43"/>
      <c r="GH545" s="43"/>
      <c r="GI545" s="43"/>
      <c r="GJ545" s="43"/>
      <c r="GK545" s="43"/>
      <c r="GL545" s="43"/>
      <c r="GM545" s="43"/>
      <c r="GN545" s="43"/>
      <c r="GO545" s="43"/>
      <c r="GP545" s="43"/>
      <c r="GQ545" s="43"/>
      <c r="GR545" s="43"/>
      <c r="GS545" s="43"/>
      <c r="GT545" s="43"/>
      <c r="GU545" s="43"/>
      <c r="GV545" s="43"/>
      <c r="GW545" s="43"/>
      <c r="GX545" s="43"/>
      <c r="GY545" s="43"/>
      <c r="GZ545" s="43"/>
      <c r="HA545" s="43"/>
      <c r="HB545" s="43"/>
      <c r="HC545" s="43"/>
      <c r="HD545" s="43"/>
      <c r="HE545" s="43"/>
      <c r="HF545" s="43"/>
      <c r="HG545" s="43"/>
      <c r="HH545" s="43"/>
      <c r="HI545" s="43"/>
      <c r="HJ545" s="43"/>
      <c r="HK545" s="43"/>
      <c r="HL545" s="43"/>
      <c r="HM545" s="43"/>
      <c r="HN545" s="43"/>
      <c r="HO545" s="43"/>
      <c r="HP545" s="43"/>
      <c r="HQ545" s="43"/>
      <c r="HR545" s="43"/>
      <c r="HS545" s="43"/>
      <c r="HT545" s="43"/>
      <c r="HU545" s="43"/>
      <c r="HV545" s="43"/>
      <c r="HW545" s="43"/>
      <c r="HX545" s="43"/>
      <c r="HY545" s="43"/>
      <c r="HZ545" s="43"/>
      <c r="IA545" s="43"/>
      <c r="IB545" s="43"/>
      <c r="IC545" s="43"/>
      <c r="ID545" s="43"/>
      <c r="IE545" s="43"/>
      <c r="IF545" s="43"/>
      <c r="IG545" s="43"/>
      <c r="IH545" s="43"/>
      <c r="II545" s="43"/>
      <c r="IJ545" s="43"/>
      <c r="IK545" s="43"/>
      <c r="IL545" s="43"/>
      <c r="IM545" s="43"/>
      <c r="IN545" s="43"/>
      <c r="IO545" s="43"/>
      <c r="IP545" s="43"/>
      <c r="IQ545" s="43"/>
      <c r="IR545" s="43"/>
      <c r="IS545" s="43"/>
      <c r="IT545" s="43"/>
      <c r="IU545" s="43"/>
      <c r="IV545" s="43"/>
    </row>
    <row r="546" spans="1:256" s="201" customFormat="1" x14ac:dyDescent="0.2">
      <c r="A546" s="185"/>
      <c r="B546" s="187"/>
      <c r="C546" s="196"/>
      <c r="D546" s="43"/>
      <c r="E546" s="185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  <c r="CK546" s="43"/>
      <c r="CL546" s="43"/>
      <c r="CM546" s="43"/>
      <c r="CN546" s="43"/>
      <c r="CO546" s="43"/>
      <c r="CP546" s="43"/>
      <c r="CQ546" s="43"/>
      <c r="CR546" s="43"/>
      <c r="CS546" s="43"/>
      <c r="CT546" s="43"/>
      <c r="CU546" s="43"/>
      <c r="CV546" s="43"/>
      <c r="CW546" s="43"/>
      <c r="CX546" s="43"/>
      <c r="CY546" s="43"/>
      <c r="CZ546" s="43"/>
      <c r="DA546" s="43"/>
      <c r="DB546" s="43"/>
      <c r="DC546" s="43"/>
      <c r="DD546" s="43"/>
      <c r="DE546" s="43"/>
      <c r="DF546" s="43"/>
      <c r="DG546" s="43"/>
      <c r="DH546" s="43"/>
      <c r="DI546" s="43"/>
      <c r="DJ546" s="43"/>
      <c r="DK546" s="43"/>
      <c r="DL546" s="43"/>
      <c r="DM546" s="43"/>
      <c r="DN546" s="43"/>
      <c r="DO546" s="43"/>
      <c r="DP546" s="43"/>
      <c r="DQ546" s="43"/>
      <c r="DR546" s="43"/>
      <c r="DS546" s="43"/>
      <c r="DT546" s="43"/>
      <c r="DU546" s="43"/>
      <c r="DV546" s="43"/>
      <c r="DW546" s="43"/>
      <c r="DX546" s="43"/>
      <c r="DY546" s="43"/>
      <c r="DZ546" s="43"/>
      <c r="EA546" s="43"/>
      <c r="EB546" s="43"/>
      <c r="EC546" s="43"/>
      <c r="ED546" s="43"/>
      <c r="EE546" s="43"/>
      <c r="EF546" s="43"/>
      <c r="EG546" s="43"/>
      <c r="EH546" s="43"/>
      <c r="EI546" s="43"/>
      <c r="EJ546" s="43"/>
      <c r="EK546" s="43"/>
      <c r="EL546" s="43"/>
      <c r="EM546" s="43"/>
      <c r="EN546" s="43"/>
      <c r="EO546" s="43"/>
      <c r="EP546" s="43"/>
      <c r="EQ546" s="43"/>
      <c r="ER546" s="43"/>
      <c r="ES546" s="43"/>
      <c r="ET546" s="43"/>
      <c r="EU546" s="43"/>
      <c r="EV546" s="43"/>
      <c r="EW546" s="43"/>
      <c r="EX546" s="43"/>
      <c r="EY546" s="43"/>
      <c r="EZ546" s="43"/>
      <c r="FA546" s="43"/>
      <c r="FB546" s="43"/>
      <c r="FC546" s="43"/>
      <c r="FD546" s="43"/>
      <c r="FE546" s="43"/>
      <c r="FF546" s="43"/>
      <c r="FG546" s="43"/>
      <c r="FH546" s="43"/>
      <c r="FI546" s="43"/>
      <c r="FJ546" s="43"/>
      <c r="FK546" s="43"/>
      <c r="FL546" s="43"/>
      <c r="FM546" s="43"/>
      <c r="FN546" s="43"/>
      <c r="FO546" s="43"/>
      <c r="FP546" s="43"/>
      <c r="FQ546" s="43"/>
      <c r="FR546" s="43"/>
      <c r="FS546" s="43"/>
      <c r="FT546" s="43"/>
      <c r="FU546" s="43"/>
      <c r="FV546" s="43"/>
      <c r="FW546" s="43"/>
      <c r="FX546" s="43"/>
      <c r="FY546" s="43"/>
      <c r="FZ546" s="43"/>
      <c r="GA546" s="43"/>
      <c r="GB546" s="43"/>
      <c r="GC546" s="43"/>
      <c r="GD546" s="43"/>
      <c r="GE546" s="43"/>
      <c r="GF546" s="43"/>
      <c r="GG546" s="43"/>
      <c r="GH546" s="43"/>
      <c r="GI546" s="43"/>
      <c r="GJ546" s="43"/>
      <c r="GK546" s="43"/>
      <c r="GL546" s="43"/>
      <c r="GM546" s="43"/>
      <c r="GN546" s="43"/>
      <c r="GO546" s="43"/>
      <c r="GP546" s="43"/>
      <c r="GQ546" s="43"/>
      <c r="GR546" s="43"/>
      <c r="GS546" s="43"/>
      <c r="GT546" s="43"/>
      <c r="GU546" s="43"/>
      <c r="GV546" s="43"/>
      <c r="GW546" s="43"/>
      <c r="GX546" s="43"/>
      <c r="GY546" s="43"/>
      <c r="GZ546" s="43"/>
      <c r="HA546" s="43"/>
      <c r="HB546" s="43"/>
      <c r="HC546" s="43"/>
      <c r="HD546" s="43"/>
      <c r="HE546" s="43"/>
      <c r="HF546" s="43"/>
      <c r="HG546" s="43"/>
      <c r="HH546" s="43"/>
      <c r="HI546" s="43"/>
      <c r="HJ546" s="43"/>
      <c r="HK546" s="43"/>
      <c r="HL546" s="43"/>
      <c r="HM546" s="43"/>
      <c r="HN546" s="43"/>
      <c r="HO546" s="43"/>
      <c r="HP546" s="43"/>
      <c r="HQ546" s="43"/>
      <c r="HR546" s="43"/>
      <c r="HS546" s="43"/>
      <c r="HT546" s="43"/>
      <c r="HU546" s="43"/>
      <c r="HV546" s="43"/>
      <c r="HW546" s="43"/>
      <c r="HX546" s="43"/>
      <c r="HY546" s="43"/>
      <c r="HZ546" s="43"/>
      <c r="IA546" s="43"/>
      <c r="IB546" s="43"/>
      <c r="IC546" s="43"/>
      <c r="ID546" s="43"/>
      <c r="IE546" s="43"/>
      <c r="IF546" s="43"/>
      <c r="IG546" s="43"/>
      <c r="IH546" s="43"/>
      <c r="II546" s="43"/>
      <c r="IJ546" s="43"/>
      <c r="IK546" s="43"/>
      <c r="IL546" s="43"/>
      <c r="IM546" s="43"/>
      <c r="IN546" s="43"/>
      <c r="IO546" s="43"/>
      <c r="IP546" s="43"/>
      <c r="IQ546" s="43"/>
      <c r="IR546" s="43"/>
      <c r="IS546" s="43"/>
      <c r="IT546" s="43"/>
      <c r="IU546" s="43"/>
      <c r="IV546" s="43"/>
    </row>
    <row r="547" spans="1:256" s="201" customFormat="1" x14ac:dyDescent="0.2">
      <c r="A547" s="185"/>
      <c r="B547" s="187"/>
      <c r="C547" s="196"/>
      <c r="D547" s="43"/>
      <c r="E547" s="185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  <c r="CK547" s="43"/>
      <c r="CL547" s="43"/>
      <c r="CM547" s="43"/>
      <c r="CN547" s="43"/>
      <c r="CO547" s="43"/>
      <c r="CP547" s="43"/>
      <c r="CQ547" s="43"/>
      <c r="CR547" s="43"/>
      <c r="CS547" s="43"/>
      <c r="CT547" s="43"/>
      <c r="CU547" s="43"/>
      <c r="CV547" s="43"/>
      <c r="CW547" s="43"/>
      <c r="CX547" s="43"/>
      <c r="CY547" s="43"/>
      <c r="CZ547" s="43"/>
      <c r="DA547" s="43"/>
      <c r="DB547" s="43"/>
      <c r="DC547" s="43"/>
      <c r="DD547" s="43"/>
      <c r="DE547" s="43"/>
      <c r="DF547" s="43"/>
      <c r="DG547" s="43"/>
      <c r="DH547" s="43"/>
      <c r="DI547" s="43"/>
      <c r="DJ547" s="43"/>
      <c r="DK547" s="43"/>
      <c r="DL547" s="43"/>
      <c r="DM547" s="43"/>
      <c r="DN547" s="43"/>
      <c r="DO547" s="43"/>
      <c r="DP547" s="43"/>
      <c r="DQ547" s="43"/>
      <c r="DR547" s="43"/>
      <c r="DS547" s="43"/>
      <c r="DT547" s="43"/>
      <c r="DU547" s="43"/>
      <c r="DV547" s="43"/>
      <c r="DW547" s="43"/>
      <c r="DX547" s="43"/>
      <c r="DY547" s="43"/>
      <c r="DZ547" s="43"/>
      <c r="EA547" s="43"/>
      <c r="EB547" s="43"/>
      <c r="EC547" s="43"/>
      <c r="ED547" s="43"/>
      <c r="EE547" s="43"/>
      <c r="EF547" s="43"/>
      <c r="EG547" s="43"/>
      <c r="EH547" s="43"/>
      <c r="EI547" s="43"/>
      <c r="EJ547" s="43"/>
      <c r="EK547" s="43"/>
      <c r="EL547" s="43"/>
      <c r="EM547" s="43"/>
      <c r="EN547" s="43"/>
      <c r="EO547" s="43"/>
      <c r="EP547" s="43"/>
      <c r="EQ547" s="43"/>
      <c r="ER547" s="43"/>
      <c r="ES547" s="43"/>
      <c r="ET547" s="43"/>
      <c r="EU547" s="43"/>
      <c r="EV547" s="43"/>
      <c r="EW547" s="43"/>
      <c r="EX547" s="43"/>
      <c r="EY547" s="43"/>
      <c r="EZ547" s="43"/>
      <c r="FA547" s="43"/>
      <c r="FB547" s="43"/>
      <c r="FC547" s="43"/>
      <c r="FD547" s="43"/>
      <c r="FE547" s="43"/>
      <c r="FF547" s="43"/>
      <c r="FG547" s="43"/>
      <c r="FH547" s="43"/>
      <c r="FI547" s="43"/>
      <c r="FJ547" s="43"/>
      <c r="FK547" s="43"/>
      <c r="FL547" s="43"/>
      <c r="FM547" s="43"/>
      <c r="FN547" s="43"/>
      <c r="FO547" s="43"/>
      <c r="FP547" s="43"/>
      <c r="FQ547" s="43"/>
      <c r="FR547" s="43"/>
      <c r="FS547" s="43"/>
      <c r="FT547" s="43"/>
      <c r="FU547" s="43"/>
      <c r="FV547" s="43"/>
      <c r="FW547" s="43"/>
      <c r="FX547" s="43"/>
      <c r="FY547" s="43"/>
      <c r="FZ547" s="43"/>
      <c r="GA547" s="43"/>
      <c r="GB547" s="43"/>
      <c r="GC547" s="43"/>
      <c r="GD547" s="43"/>
      <c r="GE547" s="43"/>
      <c r="GF547" s="43"/>
      <c r="GG547" s="43"/>
      <c r="GH547" s="43"/>
      <c r="GI547" s="43"/>
      <c r="GJ547" s="43"/>
      <c r="GK547" s="43"/>
      <c r="GL547" s="43"/>
      <c r="GM547" s="43"/>
      <c r="GN547" s="43"/>
      <c r="GO547" s="43"/>
      <c r="GP547" s="43"/>
      <c r="GQ547" s="43"/>
      <c r="GR547" s="43"/>
      <c r="GS547" s="43"/>
      <c r="GT547" s="43"/>
      <c r="GU547" s="43"/>
      <c r="GV547" s="43"/>
      <c r="GW547" s="43"/>
      <c r="GX547" s="43"/>
      <c r="GY547" s="43"/>
      <c r="GZ547" s="43"/>
      <c r="HA547" s="43"/>
      <c r="HB547" s="43"/>
      <c r="HC547" s="43"/>
      <c r="HD547" s="43"/>
      <c r="HE547" s="43"/>
      <c r="HF547" s="43"/>
      <c r="HG547" s="43"/>
      <c r="HH547" s="43"/>
      <c r="HI547" s="43"/>
      <c r="HJ547" s="43"/>
      <c r="HK547" s="43"/>
      <c r="HL547" s="43"/>
      <c r="HM547" s="43"/>
      <c r="HN547" s="43"/>
      <c r="HO547" s="43"/>
      <c r="HP547" s="43"/>
      <c r="HQ547" s="43"/>
      <c r="HR547" s="43"/>
      <c r="HS547" s="43"/>
      <c r="HT547" s="43"/>
      <c r="HU547" s="43"/>
      <c r="HV547" s="43"/>
      <c r="HW547" s="43"/>
      <c r="HX547" s="43"/>
      <c r="HY547" s="43"/>
      <c r="HZ547" s="43"/>
      <c r="IA547" s="43"/>
      <c r="IB547" s="43"/>
      <c r="IC547" s="43"/>
      <c r="ID547" s="43"/>
      <c r="IE547" s="43"/>
      <c r="IF547" s="43"/>
      <c r="IG547" s="43"/>
      <c r="IH547" s="43"/>
      <c r="II547" s="43"/>
      <c r="IJ547" s="43"/>
      <c r="IK547" s="43"/>
      <c r="IL547" s="43"/>
      <c r="IM547" s="43"/>
      <c r="IN547" s="43"/>
      <c r="IO547" s="43"/>
      <c r="IP547" s="43"/>
      <c r="IQ547" s="43"/>
      <c r="IR547" s="43"/>
      <c r="IS547" s="43"/>
      <c r="IT547" s="43"/>
      <c r="IU547" s="43"/>
      <c r="IV547" s="43"/>
    </row>
    <row r="548" spans="1:256" s="201" customFormat="1" x14ac:dyDescent="0.2">
      <c r="A548" s="185"/>
      <c r="B548" s="187"/>
      <c r="C548" s="196"/>
      <c r="D548" s="43"/>
      <c r="E548" s="185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  <c r="CK548" s="43"/>
      <c r="CL548" s="43"/>
      <c r="CM548" s="43"/>
      <c r="CN548" s="43"/>
      <c r="CO548" s="43"/>
      <c r="CP548" s="43"/>
      <c r="CQ548" s="43"/>
      <c r="CR548" s="43"/>
      <c r="CS548" s="43"/>
      <c r="CT548" s="43"/>
      <c r="CU548" s="43"/>
      <c r="CV548" s="43"/>
      <c r="CW548" s="43"/>
      <c r="CX548" s="43"/>
      <c r="CY548" s="43"/>
      <c r="CZ548" s="43"/>
      <c r="DA548" s="43"/>
      <c r="DB548" s="43"/>
      <c r="DC548" s="43"/>
      <c r="DD548" s="43"/>
      <c r="DE548" s="43"/>
      <c r="DF548" s="43"/>
      <c r="DG548" s="43"/>
      <c r="DH548" s="43"/>
      <c r="DI548" s="43"/>
      <c r="DJ548" s="43"/>
      <c r="DK548" s="43"/>
      <c r="DL548" s="43"/>
      <c r="DM548" s="43"/>
      <c r="DN548" s="43"/>
      <c r="DO548" s="43"/>
      <c r="DP548" s="43"/>
      <c r="DQ548" s="43"/>
      <c r="DR548" s="43"/>
      <c r="DS548" s="43"/>
      <c r="DT548" s="43"/>
      <c r="DU548" s="43"/>
      <c r="DV548" s="43"/>
      <c r="DW548" s="43"/>
      <c r="DX548" s="43"/>
      <c r="DY548" s="43"/>
      <c r="DZ548" s="43"/>
      <c r="EA548" s="43"/>
      <c r="EB548" s="43"/>
      <c r="EC548" s="43"/>
      <c r="ED548" s="43"/>
      <c r="EE548" s="43"/>
      <c r="EF548" s="43"/>
      <c r="EG548" s="43"/>
      <c r="EH548" s="43"/>
      <c r="EI548" s="43"/>
      <c r="EJ548" s="43"/>
      <c r="EK548" s="43"/>
      <c r="EL548" s="43"/>
      <c r="EM548" s="43"/>
      <c r="EN548" s="43"/>
      <c r="EO548" s="43"/>
      <c r="EP548" s="43"/>
      <c r="EQ548" s="43"/>
      <c r="ER548" s="43"/>
      <c r="ES548" s="43"/>
      <c r="ET548" s="43"/>
      <c r="EU548" s="43"/>
      <c r="EV548" s="43"/>
      <c r="EW548" s="43"/>
      <c r="EX548" s="43"/>
      <c r="EY548" s="43"/>
      <c r="EZ548" s="43"/>
      <c r="FA548" s="43"/>
      <c r="FB548" s="43"/>
      <c r="FC548" s="43"/>
      <c r="FD548" s="43"/>
      <c r="FE548" s="43"/>
      <c r="FF548" s="43"/>
      <c r="FG548" s="43"/>
      <c r="FH548" s="43"/>
      <c r="FI548" s="43"/>
      <c r="FJ548" s="43"/>
      <c r="FK548" s="43"/>
      <c r="FL548" s="43"/>
      <c r="FM548" s="43"/>
      <c r="FN548" s="43"/>
      <c r="FO548" s="43"/>
      <c r="FP548" s="43"/>
      <c r="FQ548" s="43"/>
      <c r="FR548" s="43"/>
      <c r="FS548" s="43"/>
      <c r="FT548" s="43"/>
      <c r="FU548" s="43"/>
      <c r="FV548" s="43"/>
      <c r="FW548" s="43"/>
      <c r="FX548" s="43"/>
      <c r="FY548" s="43"/>
      <c r="FZ548" s="43"/>
      <c r="GA548" s="43"/>
      <c r="GB548" s="43"/>
      <c r="GC548" s="43"/>
      <c r="GD548" s="43"/>
      <c r="GE548" s="43"/>
      <c r="GF548" s="43"/>
      <c r="GG548" s="43"/>
      <c r="GH548" s="43"/>
      <c r="GI548" s="43"/>
      <c r="GJ548" s="43"/>
      <c r="GK548" s="43"/>
      <c r="GL548" s="43"/>
      <c r="GM548" s="43"/>
      <c r="GN548" s="43"/>
      <c r="GO548" s="43"/>
      <c r="GP548" s="43"/>
      <c r="GQ548" s="43"/>
      <c r="GR548" s="43"/>
      <c r="GS548" s="43"/>
      <c r="GT548" s="43"/>
      <c r="GU548" s="43"/>
      <c r="GV548" s="43"/>
      <c r="GW548" s="43"/>
      <c r="GX548" s="43"/>
      <c r="GY548" s="43"/>
      <c r="GZ548" s="43"/>
      <c r="HA548" s="43"/>
      <c r="HB548" s="43"/>
      <c r="HC548" s="43"/>
      <c r="HD548" s="43"/>
      <c r="HE548" s="43"/>
      <c r="HF548" s="43"/>
      <c r="HG548" s="43"/>
      <c r="HH548" s="43"/>
      <c r="HI548" s="43"/>
      <c r="HJ548" s="43"/>
      <c r="HK548" s="43"/>
      <c r="HL548" s="43"/>
      <c r="HM548" s="43"/>
      <c r="HN548" s="43"/>
      <c r="HO548" s="43"/>
      <c r="HP548" s="43"/>
      <c r="HQ548" s="43"/>
      <c r="HR548" s="43"/>
      <c r="HS548" s="43"/>
      <c r="HT548" s="43"/>
      <c r="HU548" s="43"/>
      <c r="HV548" s="43"/>
      <c r="HW548" s="43"/>
      <c r="HX548" s="43"/>
      <c r="HY548" s="43"/>
      <c r="HZ548" s="43"/>
      <c r="IA548" s="43"/>
      <c r="IB548" s="43"/>
      <c r="IC548" s="43"/>
      <c r="ID548" s="43"/>
      <c r="IE548" s="43"/>
      <c r="IF548" s="43"/>
      <c r="IG548" s="43"/>
      <c r="IH548" s="43"/>
      <c r="II548" s="43"/>
      <c r="IJ548" s="43"/>
      <c r="IK548" s="43"/>
      <c r="IL548" s="43"/>
      <c r="IM548" s="43"/>
      <c r="IN548" s="43"/>
      <c r="IO548" s="43"/>
      <c r="IP548" s="43"/>
      <c r="IQ548" s="43"/>
      <c r="IR548" s="43"/>
      <c r="IS548" s="43"/>
      <c r="IT548" s="43"/>
      <c r="IU548" s="43"/>
      <c r="IV548" s="43"/>
    </row>
    <row r="549" spans="1:256" s="201" customFormat="1" x14ac:dyDescent="0.2">
      <c r="A549" s="185"/>
      <c r="B549" s="187"/>
      <c r="C549" s="196"/>
      <c r="D549" s="43"/>
      <c r="E549" s="185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  <c r="CK549" s="43"/>
      <c r="CL549" s="43"/>
      <c r="CM549" s="43"/>
      <c r="CN549" s="43"/>
      <c r="CO549" s="43"/>
      <c r="CP549" s="43"/>
      <c r="CQ549" s="43"/>
      <c r="CR549" s="43"/>
      <c r="CS549" s="43"/>
      <c r="CT549" s="43"/>
      <c r="CU549" s="43"/>
      <c r="CV549" s="43"/>
      <c r="CW549" s="43"/>
      <c r="CX549" s="43"/>
      <c r="CY549" s="43"/>
      <c r="CZ549" s="43"/>
      <c r="DA549" s="43"/>
      <c r="DB549" s="43"/>
      <c r="DC549" s="43"/>
      <c r="DD549" s="43"/>
      <c r="DE549" s="43"/>
      <c r="DF549" s="43"/>
      <c r="DG549" s="43"/>
      <c r="DH549" s="43"/>
      <c r="DI549" s="43"/>
      <c r="DJ549" s="43"/>
      <c r="DK549" s="43"/>
      <c r="DL549" s="43"/>
      <c r="DM549" s="43"/>
      <c r="DN549" s="43"/>
      <c r="DO549" s="43"/>
      <c r="DP549" s="43"/>
      <c r="DQ549" s="43"/>
      <c r="DR549" s="43"/>
      <c r="DS549" s="43"/>
      <c r="DT549" s="43"/>
      <c r="DU549" s="43"/>
      <c r="DV549" s="43"/>
      <c r="DW549" s="43"/>
      <c r="DX549" s="43"/>
      <c r="DY549" s="43"/>
      <c r="DZ549" s="43"/>
      <c r="EA549" s="43"/>
      <c r="EB549" s="43"/>
      <c r="EC549" s="43"/>
      <c r="ED549" s="43"/>
      <c r="EE549" s="43"/>
      <c r="EF549" s="43"/>
      <c r="EG549" s="43"/>
      <c r="EH549" s="43"/>
      <c r="EI549" s="43"/>
      <c r="EJ549" s="43"/>
      <c r="EK549" s="43"/>
      <c r="EL549" s="43"/>
      <c r="EM549" s="43"/>
      <c r="EN549" s="43"/>
      <c r="EO549" s="43"/>
      <c r="EP549" s="43"/>
      <c r="EQ549" s="43"/>
      <c r="ER549" s="43"/>
      <c r="ES549" s="43"/>
      <c r="ET549" s="43"/>
      <c r="EU549" s="43"/>
      <c r="EV549" s="43"/>
      <c r="EW549" s="43"/>
      <c r="EX549" s="43"/>
      <c r="EY549" s="43"/>
      <c r="EZ549" s="43"/>
      <c r="FA549" s="43"/>
      <c r="FB549" s="43"/>
      <c r="FC549" s="43"/>
      <c r="FD549" s="43"/>
      <c r="FE549" s="43"/>
      <c r="FF549" s="43"/>
      <c r="FG549" s="43"/>
      <c r="FH549" s="43"/>
      <c r="FI549" s="43"/>
      <c r="FJ549" s="43"/>
      <c r="FK549" s="43"/>
      <c r="FL549" s="43"/>
      <c r="FM549" s="43"/>
      <c r="FN549" s="43"/>
      <c r="FO549" s="43"/>
      <c r="FP549" s="43"/>
      <c r="FQ549" s="43"/>
      <c r="FR549" s="43"/>
      <c r="FS549" s="43"/>
      <c r="FT549" s="43"/>
      <c r="FU549" s="43"/>
      <c r="FV549" s="43"/>
      <c r="FW549" s="43"/>
      <c r="FX549" s="43"/>
      <c r="FY549" s="43"/>
      <c r="FZ549" s="43"/>
      <c r="GA549" s="43"/>
      <c r="GB549" s="43"/>
      <c r="GC549" s="43"/>
      <c r="GD549" s="43"/>
      <c r="GE549" s="43"/>
      <c r="GF549" s="43"/>
      <c r="GG549" s="43"/>
      <c r="GH549" s="43"/>
      <c r="GI549" s="43"/>
      <c r="GJ549" s="43"/>
      <c r="GK549" s="43"/>
      <c r="GL549" s="43"/>
      <c r="GM549" s="43"/>
      <c r="GN549" s="43"/>
      <c r="GO549" s="43"/>
      <c r="GP549" s="43"/>
      <c r="GQ549" s="43"/>
      <c r="GR549" s="43"/>
      <c r="GS549" s="43"/>
      <c r="GT549" s="43"/>
      <c r="GU549" s="43"/>
      <c r="GV549" s="43"/>
      <c r="GW549" s="43"/>
      <c r="GX549" s="43"/>
      <c r="GY549" s="43"/>
      <c r="GZ549" s="43"/>
      <c r="HA549" s="43"/>
      <c r="HB549" s="43"/>
      <c r="HC549" s="43"/>
      <c r="HD549" s="43"/>
      <c r="HE549" s="43"/>
      <c r="HF549" s="43"/>
      <c r="HG549" s="43"/>
      <c r="HH549" s="43"/>
      <c r="HI549" s="43"/>
      <c r="HJ549" s="43"/>
      <c r="HK549" s="43"/>
      <c r="HL549" s="43"/>
      <c r="HM549" s="43"/>
      <c r="HN549" s="43"/>
      <c r="HO549" s="43"/>
      <c r="HP549" s="43"/>
      <c r="HQ549" s="43"/>
      <c r="HR549" s="43"/>
      <c r="HS549" s="43"/>
      <c r="HT549" s="43"/>
      <c r="HU549" s="43"/>
      <c r="HV549" s="43"/>
      <c r="HW549" s="43"/>
      <c r="HX549" s="43"/>
      <c r="HY549" s="43"/>
      <c r="HZ549" s="43"/>
      <c r="IA549" s="43"/>
      <c r="IB549" s="43"/>
      <c r="IC549" s="43"/>
      <c r="ID549" s="43"/>
      <c r="IE549" s="43"/>
      <c r="IF549" s="43"/>
      <c r="IG549" s="43"/>
      <c r="IH549" s="43"/>
      <c r="II549" s="43"/>
      <c r="IJ549" s="43"/>
      <c r="IK549" s="43"/>
      <c r="IL549" s="43"/>
      <c r="IM549" s="43"/>
      <c r="IN549" s="43"/>
      <c r="IO549" s="43"/>
      <c r="IP549" s="43"/>
      <c r="IQ549" s="43"/>
      <c r="IR549" s="43"/>
      <c r="IS549" s="43"/>
      <c r="IT549" s="43"/>
      <c r="IU549" s="43"/>
      <c r="IV549" s="43"/>
    </row>
    <row r="550" spans="1:256" s="201" customFormat="1" x14ac:dyDescent="0.2">
      <c r="A550" s="185"/>
      <c r="B550" s="187"/>
      <c r="C550" s="196"/>
      <c r="D550" s="43"/>
      <c r="E550" s="185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  <c r="CK550" s="43"/>
      <c r="CL550" s="43"/>
      <c r="CM550" s="43"/>
      <c r="CN550" s="43"/>
      <c r="CO550" s="43"/>
      <c r="CP550" s="43"/>
      <c r="CQ550" s="43"/>
      <c r="CR550" s="43"/>
      <c r="CS550" s="43"/>
      <c r="CT550" s="43"/>
      <c r="CU550" s="43"/>
      <c r="CV550" s="43"/>
      <c r="CW550" s="43"/>
      <c r="CX550" s="43"/>
      <c r="CY550" s="43"/>
      <c r="CZ550" s="43"/>
      <c r="DA550" s="43"/>
      <c r="DB550" s="43"/>
      <c r="DC550" s="43"/>
      <c r="DD550" s="43"/>
      <c r="DE550" s="43"/>
      <c r="DF550" s="43"/>
      <c r="DG550" s="43"/>
      <c r="DH550" s="43"/>
      <c r="DI550" s="43"/>
      <c r="DJ550" s="43"/>
      <c r="DK550" s="43"/>
      <c r="DL550" s="43"/>
      <c r="DM550" s="43"/>
      <c r="DN550" s="43"/>
      <c r="DO550" s="43"/>
      <c r="DP550" s="43"/>
      <c r="DQ550" s="43"/>
      <c r="DR550" s="43"/>
      <c r="DS550" s="43"/>
      <c r="DT550" s="43"/>
      <c r="DU550" s="43"/>
      <c r="DV550" s="43"/>
      <c r="DW550" s="43"/>
      <c r="DX550" s="43"/>
      <c r="DY550" s="43"/>
      <c r="DZ550" s="43"/>
      <c r="EA550" s="43"/>
      <c r="EB550" s="43"/>
      <c r="EC550" s="43"/>
      <c r="ED550" s="43"/>
      <c r="EE550" s="43"/>
      <c r="EF550" s="43"/>
      <c r="EG550" s="43"/>
      <c r="EH550" s="43"/>
      <c r="EI550" s="43"/>
      <c r="EJ550" s="43"/>
      <c r="EK550" s="43"/>
      <c r="EL550" s="43"/>
      <c r="EM550" s="43"/>
      <c r="EN550" s="43"/>
      <c r="EO550" s="43"/>
      <c r="EP550" s="43"/>
      <c r="EQ550" s="43"/>
      <c r="ER550" s="43"/>
      <c r="ES550" s="43"/>
      <c r="ET550" s="43"/>
      <c r="EU550" s="43"/>
      <c r="EV550" s="43"/>
      <c r="EW550" s="43"/>
      <c r="EX550" s="43"/>
      <c r="EY550" s="43"/>
      <c r="EZ550" s="43"/>
      <c r="FA550" s="43"/>
      <c r="FB550" s="43"/>
      <c r="FC550" s="43"/>
      <c r="FD550" s="43"/>
      <c r="FE550" s="43"/>
      <c r="FF550" s="43"/>
      <c r="FG550" s="43"/>
      <c r="FH550" s="43"/>
      <c r="FI550" s="43"/>
      <c r="FJ550" s="43"/>
      <c r="FK550" s="43"/>
      <c r="FL550" s="43"/>
      <c r="FM550" s="43"/>
      <c r="FN550" s="43"/>
      <c r="FO550" s="43"/>
      <c r="FP550" s="43"/>
      <c r="FQ550" s="43"/>
      <c r="FR550" s="43"/>
      <c r="FS550" s="43"/>
      <c r="FT550" s="43"/>
      <c r="FU550" s="43"/>
      <c r="FV550" s="43"/>
      <c r="FW550" s="43"/>
      <c r="FX550" s="43"/>
      <c r="FY550" s="43"/>
      <c r="FZ550" s="43"/>
      <c r="GA550" s="43"/>
      <c r="GB550" s="43"/>
      <c r="GC550" s="43"/>
      <c r="GD550" s="43"/>
      <c r="GE550" s="43"/>
      <c r="GF550" s="43"/>
      <c r="GG550" s="43"/>
      <c r="GH550" s="43"/>
      <c r="GI550" s="43"/>
      <c r="GJ550" s="43"/>
      <c r="GK550" s="43"/>
      <c r="GL550" s="43"/>
      <c r="GM550" s="43"/>
      <c r="GN550" s="43"/>
      <c r="GO550" s="43"/>
      <c r="GP550" s="43"/>
      <c r="GQ550" s="43"/>
      <c r="GR550" s="43"/>
      <c r="GS550" s="43"/>
      <c r="GT550" s="43"/>
      <c r="GU550" s="43"/>
      <c r="GV550" s="43"/>
      <c r="GW550" s="43"/>
      <c r="GX550" s="43"/>
      <c r="GY550" s="43"/>
      <c r="GZ550" s="43"/>
      <c r="HA550" s="43"/>
      <c r="HB550" s="43"/>
      <c r="HC550" s="43"/>
      <c r="HD550" s="43"/>
      <c r="HE550" s="43"/>
      <c r="HF550" s="43"/>
      <c r="HG550" s="43"/>
      <c r="HH550" s="43"/>
      <c r="HI550" s="43"/>
      <c r="HJ550" s="43"/>
      <c r="HK550" s="43"/>
      <c r="HL550" s="43"/>
      <c r="HM550" s="43"/>
      <c r="HN550" s="43"/>
      <c r="HO550" s="43"/>
      <c r="HP550" s="43"/>
      <c r="HQ550" s="43"/>
      <c r="HR550" s="43"/>
      <c r="HS550" s="43"/>
      <c r="HT550" s="43"/>
      <c r="HU550" s="43"/>
      <c r="HV550" s="43"/>
      <c r="HW550" s="43"/>
      <c r="HX550" s="43"/>
      <c r="HY550" s="43"/>
      <c r="HZ550" s="43"/>
      <c r="IA550" s="43"/>
      <c r="IB550" s="43"/>
      <c r="IC550" s="43"/>
      <c r="ID550" s="43"/>
      <c r="IE550" s="43"/>
      <c r="IF550" s="43"/>
      <c r="IG550" s="43"/>
      <c r="IH550" s="43"/>
      <c r="II550" s="43"/>
      <c r="IJ550" s="43"/>
      <c r="IK550" s="43"/>
      <c r="IL550" s="43"/>
      <c r="IM550" s="43"/>
      <c r="IN550" s="43"/>
      <c r="IO550" s="43"/>
      <c r="IP550" s="43"/>
      <c r="IQ550" s="43"/>
      <c r="IR550" s="43"/>
      <c r="IS550" s="43"/>
      <c r="IT550" s="43"/>
      <c r="IU550" s="43"/>
      <c r="IV550" s="43"/>
    </row>
    <row r="551" spans="1:256" s="201" customFormat="1" x14ac:dyDescent="0.2">
      <c r="A551" s="185"/>
      <c r="B551" s="187"/>
      <c r="C551" s="196"/>
      <c r="D551" s="43"/>
      <c r="E551" s="185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  <c r="CK551" s="43"/>
      <c r="CL551" s="43"/>
      <c r="CM551" s="43"/>
      <c r="CN551" s="43"/>
      <c r="CO551" s="43"/>
      <c r="CP551" s="43"/>
      <c r="CQ551" s="43"/>
      <c r="CR551" s="43"/>
      <c r="CS551" s="43"/>
      <c r="CT551" s="43"/>
      <c r="CU551" s="43"/>
      <c r="CV551" s="43"/>
      <c r="CW551" s="43"/>
      <c r="CX551" s="43"/>
      <c r="CY551" s="43"/>
      <c r="CZ551" s="43"/>
      <c r="DA551" s="43"/>
      <c r="DB551" s="43"/>
      <c r="DC551" s="43"/>
      <c r="DD551" s="43"/>
      <c r="DE551" s="43"/>
      <c r="DF551" s="43"/>
      <c r="DG551" s="43"/>
      <c r="DH551" s="43"/>
      <c r="DI551" s="43"/>
      <c r="DJ551" s="43"/>
      <c r="DK551" s="43"/>
      <c r="DL551" s="43"/>
      <c r="DM551" s="43"/>
      <c r="DN551" s="43"/>
      <c r="DO551" s="43"/>
      <c r="DP551" s="43"/>
      <c r="DQ551" s="43"/>
      <c r="DR551" s="43"/>
      <c r="DS551" s="43"/>
      <c r="DT551" s="43"/>
      <c r="DU551" s="43"/>
      <c r="DV551" s="43"/>
      <c r="DW551" s="43"/>
      <c r="DX551" s="43"/>
      <c r="DY551" s="43"/>
      <c r="DZ551" s="43"/>
      <c r="EA551" s="43"/>
      <c r="EB551" s="43"/>
      <c r="EC551" s="43"/>
      <c r="ED551" s="43"/>
      <c r="EE551" s="43"/>
      <c r="EF551" s="43"/>
      <c r="EG551" s="43"/>
      <c r="EH551" s="43"/>
      <c r="EI551" s="43"/>
      <c r="EJ551" s="43"/>
      <c r="EK551" s="43"/>
      <c r="EL551" s="43"/>
      <c r="EM551" s="43"/>
      <c r="EN551" s="43"/>
      <c r="EO551" s="43"/>
      <c r="EP551" s="43"/>
      <c r="EQ551" s="43"/>
      <c r="ER551" s="43"/>
      <c r="ES551" s="43"/>
      <c r="ET551" s="43"/>
      <c r="EU551" s="43"/>
      <c r="EV551" s="43"/>
      <c r="EW551" s="43"/>
      <c r="EX551" s="43"/>
      <c r="EY551" s="43"/>
      <c r="EZ551" s="43"/>
      <c r="FA551" s="43"/>
      <c r="FB551" s="43"/>
      <c r="FC551" s="43"/>
      <c r="FD551" s="43"/>
      <c r="FE551" s="43"/>
      <c r="FF551" s="43"/>
      <c r="FG551" s="43"/>
      <c r="FH551" s="43"/>
      <c r="FI551" s="43"/>
      <c r="FJ551" s="43"/>
      <c r="FK551" s="43"/>
      <c r="FL551" s="43"/>
      <c r="FM551" s="43"/>
      <c r="FN551" s="43"/>
      <c r="FO551" s="43"/>
      <c r="FP551" s="43"/>
      <c r="FQ551" s="43"/>
      <c r="FR551" s="43"/>
      <c r="FS551" s="43"/>
      <c r="FT551" s="43"/>
      <c r="FU551" s="43"/>
      <c r="FV551" s="43"/>
      <c r="FW551" s="43"/>
      <c r="FX551" s="43"/>
      <c r="FY551" s="43"/>
      <c r="FZ551" s="43"/>
      <c r="GA551" s="43"/>
      <c r="GB551" s="43"/>
      <c r="GC551" s="43"/>
      <c r="GD551" s="43"/>
      <c r="GE551" s="43"/>
      <c r="GF551" s="43"/>
      <c r="GG551" s="43"/>
      <c r="GH551" s="43"/>
      <c r="GI551" s="43"/>
      <c r="GJ551" s="43"/>
      <c r="GK551" s="43"/>
      <c r="GL551" s="43"/>
      <c r="GM551" s="43"/>
      <c r="GN551" s="43"/>
      <c r="GO551" s="43"/>
      <c r="GP551" s="43"/>
      <c r="GQ551" s="43"/>
      <c r="GR551" s="43"/>
      <c r="GS551" s="43"/>
      <c r="GT551" s="43"/>
      <c r="GU551" s="43"/>
      <c r="GV551" s="43"/>
      <c r="GW551" s="43"/>
      <c r="GX551" s="43"/>
      <c r="GY551" s="43"/>
      <c r="GZ551" s="43"/>
      <c r="HA551" s="43"/>
      <c r="HB551" s="43"/>
      <c r="HC551" s="43"/>
      <c r="HD551" s="43"/>
      <c r="HE551" s="43"/>
      <c r="HF551" s="43"/>
      <c r="HG551" s="43"/>
      <c r="HH551" s="43"/>
      <c r="HI551" s="43"/>
      <c r="HJ551" s="43"/>
      <c r="HK551" s="43"/>
      <c r="HL551" s="43"/>
      <c r="HM551" s="43"/>
      <c r="HN551" s="43"/>
      <c r="HO551" s="43"/>
      <c r="HP551" s="43"/>
      <c r="HQ551" s="43"/>
      <c r="HR551" s="43"/>
      <c r="HS551" s="43"/>
      <c r="HT551" s="43"/>
      <c r="HU551" s="43"/>
      <c r="HV551" s="43"/>
      <c r="HW551" s="43"/>
      <c r="HX551" s="43"/>
      <c r="HY551" s="43"/>
      <c r="HZ551" s="43"/>
      <c r="IA551" s="43"/>
      <c r="IB551" s="43"/>
      <c r="IC551" s="43"/>
      <c r="ID551" s="43"/>
      <c r="IE551" s="43"/>
      <c r="IF551" s="43"/>
      <c r="IG551" s="43"/>
      <c r="IH551" s="43"/>
      <c r="II551" s="43"/>
      <c r="IJ551" s="43"/>
      <c r="IK551" s="43"/>
      <c r="IL551" s="43"/>
      <c r="IM551" s="43"/>
      <c r="IN551" s="43"/>
      <c r="IO551" s="43"/>
      <c r="IP551" s="43"/>
      <c r="IQ551" s="43"/>
      <c r="IR551" s="43"/>
      <c r="IS551" s="43"/>
      <c r="IT551" s="43"/>
      <c r="IU551" s="43"/>
      <c r="IV551" s="43"/>
    </row>
    <row r="552" spans="1:256" s="201" customFormat="1" x14ac:dyDescent="0.2">
      <c r="A552" s="185"/>
      <c r="B552" s="187"/>
      <c r="C552" s="196"/>
      <c r="D552" s="43"/>
      <c r="E552" s="185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  <c r="CK552" s="43"/>
      <c r="CL552" s="43"/>
      <c r="CM552" s="43"/>
      <c r="CN552" s="43"/>
      <c r="CO552" s="43"/>
      <c r="CP552" s="43"/>
      <c r="CQ552" s="43"/>
      <c r="CR552" s="43"/>
      <c r="CS552" s="43"/>
      <c r="CT552" s="43"/>
      <c r="CU552" s="43"/>
      <c r="CV552" s="43"/>
      <c r="CW552" s="43"/>
      <c r="CX552" s="43"/>
      <c r="CY552" s="43"/>
      <c r="CZ552" s="43"/>
      <c r="DA552" s="43"/>
      <c r="DB552" s="43"/>
      <c r="DC552" s="43"/>
      <c r="DD552" s="43"/>
      <c r="DE552" s="43"/>
      <c r="DF552" s="43"/>
      <c r="DG552" s="43"/>
      <c r="DH552" s="43"/>
      <c r="DI552" s="43"/>
      <c r="DJ552" s="43"/>
      <c r="DK552" s="43"/>
      <c r="DL552" s="43"/>
      <c r="DM552" s="43"/>
      <c r="DN552" s="43"/>
      <c r="DO552" s="43"/>
      <c r="DP552" s="43"/>
      <c r="DQ552" s="43"/>
      <c r="DR552" s="43"/>
      <c r="DS552" s="43"/>
      <c r="DT552" s="43"/>
      <c r="DU552" s="43"/>
      <c r="DV552" s="43"/>
      <c r="DW552" s="43"/>
      <c r="DX552" s="43"/>
      <c r="DY552" s="43"/>
      <c r="DZ552" s="43"/>
      <c r="EA552" s="43"/>
      <c r="EB552" s="43"/>
      <c r="EC552" s="43"/>
      <c r="ED552" s="43"/>
      <c r="EE552" s="43"/>
      <c r="EF552" s="43"/>
      <c r="EG552" s="43"/>
      <c r="EH552" s="43"/>
      <c r="EI552" s="43"/>
      <c r="EJ552" s="43"/>
      <c r="EK552" s="43"/>
      <c r="EL552" s="43"/>
      <c r="EM552" s="43"/>
      <c r="EN552" s="43"/>
      <c r="EO552" s="43"/>
      <c r="EP552" s="43"/>
      <c r="EQ552" s="43"/>
      <c r="ER552" s="43"/>
      <c r="ES552" s="43"/>
      <c r="ET552" s="43"/>
      <c r="EU552" s="43"/>
      <c r="EV552" s="43"/>
      <c r="EW552" s="43"/>
      <c r="EX552" s="43"/>
      <c r="EY552" s="43"/>
      <c r="EZ552" s="43"/>
      <c r="FA552" s="43"/>
      <c r="FB552" s="43"/>
      <c r="FC552" s="43"/>
      <c r="FD552" s="43"/>
      <c r="FE552" s="43"/>
      <c r="FF552" s="43"/>
      <c r="FG552" s="43"/>
      <c r="FH552" s="43"/>
      <c r="FI552" s="43"/>
      <c r="FJ552" s="43"/>
      <c r="FK552" s="43"/>
      <c r="FL552" s="43"/>
      <c r="FM552" s="43"/>
      <c r="FN552" s="43"/>
      <c r="FO552" s="43"/>
      <c r="FP552" s="43"/>
      <c r="FQ552" s="43"/>
      <c r="FR552" s="43"/>
      <c r="FS552" s="43"/>
      <c r="FT552" s="43"/>
      <c r="FU552" s="43"/>
      <c r="FV552" s="43"/>
      <c r="FW552" s="43"/>
      <c r="FX552" s="43"/>
      <c r="FY552" s="43"/>
      <c r="FZ552" s="43"/>
      <c r="GA552" s="43"/>
      <c r="GB552" s="43"/>
      <c r="GC552" s="43"/>
      <c r="GD552" s="43"/>
      <c r="GE552" s="43"/>
      <c r="GF552" s="43"/>
      <c r="GG552" s="43"/>
      <c r="GH552" s="43"/>
      <c r="GI552" s="43"/>
      <c r="GJ552" s="43"/>
      <c r="GK552" s="43"/>
      <c r="GL552" s="43"/>
      <c r="GM552" s="43"/>
      <c r="GN552" s="43"/>
      <c r="GO552" s="43"/>
      <c r="GP552" s="43"/>
      <c r="GQ552" s="43"/>
      <c r="GR552" s="43"/>
      <c r="GS552" s="43"/>
      <c r="GT552" s="43"/>
      <c r="GU552" s="43"/>
      <c r="GV552" s="43"/>
      <c r="GW552" s="43"/>
      <c r="GX552" s="43"/>
      <c r="GY552" s="43"/>
      <c r="GZ552" s="43"/>
      <c r="HA552" s="43"/>
      <c r="HB552" s="43"/>
      <c r="HC552" s="43"/>
      <c r="HD552" s="43"/>
      <c r="HE552" s="43"/>
      <c r="HF552" s="43"/>
      <c r="HG552" s="43"/>
      <c r="HH552" s="43"/>
      <c r="HI552" s="43"/>
      <c r="HJ552" s="43"/>
      <c r="HK552" s="43"/>
      <c r="HL552" s="43"/>
      <c r="HM552" s="43"/>
      <c r="HN552" s="43"/>
      <c r="HO552" s="43"/>
      <c r="HP552" s="43"/>
      <c r="HQ552" s="43"/>
      <c r="HR552" s="43"/>
      <c r="HS552" s="43"/>
      <c r="HT552" s="43"/>
      <c r="HU552" s="43"/>
      <c r="HV552" s="43"/>
      <c r="HW552" s="43"/>
      <c r="HX552" s="43"/>
      <c r="HY552" s="43"/>
      <c r="HZ552" s="43"/>
      <c r="IA552" s="43"/>
      <c r="IB552" s="43"/>
      <c r="IC552" s="43"/>
      <c r="ID552" s="43"/>
      <c r="IE552" s="43"/>
      <c r="IF552" s="43"/>
      <c r="IG552" s="43"/>
      <c r="IH552" s="43"/>
      <c r="II552" s="43"/>
      <c r="IJ552" s="43"/>
      <c r="IK552" s="43"/>
      <c r="IL552" s="43"/>
      <c r="IM552" s="43"/>
      <c r="IN552" s="43"/>
      <c r="IO552" s="43"/>
      <c r="IP552" s="43"/>
      <c r="IQ552" s="43"/>
      <c r="IR552" s="43"/>
      <c r="IS552" s="43"/>
      <c r="IT552" s="43"/>
      <c r="IU552" s="43"/>
      <c r="IV552" s="43"/>
    </row>
    <row r="553" spans="1:256" s="201" customFormat="1" x14ac:dyDescent="0.2">
      <c r="A553" s="185"/>
      <c r="B553" s="187"/>
      <c r="C553" s="196"/>
      <c r="D553" s="43"/>
      <c r="E553" s="185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  <c r="CK553" s="43"/>
      <c r="CL553" s="43"/>
      <c r="CM553" s="43"/>
      <c r="CN553" s="43"/>
      <c r="CO553" s="43"/>
      <c r="CP553" s="43"/>
      <c r="CQ553" s="43"/>
      <c r="CR553" s="43"/>
      <c r="CS553" s="43"/>
      <c r="CT553" s="43"/>
      <c r="CU553" s="43"/>
      <c r="CV553" s="43"/>
      <c r="CW553" s="43"/>
      <c r="CX553" s="43"/>
      <c r="CY553" s="43"/>
      <c r="CZ553" s="43"/>
      <c r="DA553" s="43"/>
      <c r="DB553" s="43"/>
      <c r="DC553" s="43"/>
      <c r="DD553" s="43"/>
      <c r="DE553" s="43"/>
      <c r="DF553" s="43"/>
      <c r="DG553" s="43"/>
      <c r="DH553" s="43"/>
      <c r="DI553" s="43"/>
      <c r="DJ553" s="43"/>
      <c r="DK553" s="43"/>
      <c r="DL553" s="43"/>
      <c r="DM553" s="43"/>
      <c r="DN553" s="43"/>
      <c r="DO553" s="43"/>
      <c r="DP553" s="43"/>
      <c r="DQ553" s="43"/>
      <c r="DR553" s="43"/>
      <c r="DS553" s="43"/>
      <c r="DT553" s="43"/>
      <c r="DU553" s="43"/>
      <c r="DV553" s="43"/>
      <c r="DW553" s="43"/>
      <c r="DX553" s="43"/>
      <c r="DY553" s="43"/>
      <c r="DZ553" s="43"/>
      <c r="EA553" s="43"/>
      <c r="EB553" s="43"/>
      <c r="EC553" s="43"/>
      <c r="ED553" s="43"/>
      <c r="EE553" s="43"/>
      <c r="EF553" s="43"/>
      <c r="EG553" s="43"/>
      <c r="EH553" s="43"/>
      <c r="EI553" s="43"/>
      <c r="EJ553" s="43"/>
      <c r="EK553" s="43"/>
      <c r="EL553" s="43"/>
      <c r="EM553" s="43"/>
      <c r="EN553" s="43"/>
      <c r="EO553" s="43"/>
      <c r="EP553" s="43"/>
      <c r="EQ553" s="43"/>
      <c r="ER553" s="43"/>
      <c r="ES553" s="43"/>
      <c r="ET553" s="43"/>
      <c r="EU553" s="43"/>
      <c r="EV553" s="43"/>
      <c r="EW553" s="43"/>
      <c r="EX553" s="43"/>
      <c r="EY553" s="43"/>
      <c r="EZ553" s="43"/>
      <c r="FA553" s="43"/>
      <c r="FB553" s="43"/>
      <c r="FC553" s="43"/>
      <c r="FD553" s="43"/>
      <c r="FE553" s="43"/>
      <c r="FF553" s="43"/>
      <c r="FG553" s="43"/>
      <c r="FH553" s="43"/>
      <c r="FI553" s="43"/>
      <c r="FJ553" s="43"/>
      <c r="FK553" s="43"/>
      <c r="FL553" s="43"/>
      <c r="FM553" s="43"/>
      <c r="FN553" s="43"/>
      <c r="FO553" s="43"/>
      <c r="FP553" s="43"/>
      <c r="FQ553" s="43"/>
      <c r="FR553" s="43"/>
      <c r="FS553" s="43"/>
      <c r="FT553" s="43"/>
      <c r="FU553" s="43"/>
      <c r="FV553" s="43"/>
      <c r="FW553" s="43"/>
      <c r="FX553" s="43"/>
      <c r="FY553" s="43"/>
      <c r="FZ553" s="43"/>
      <c r="GA553" s="43"/>
      <c r="GB553" s="43"/>
      <c r="GC553" s="43"/>
      <c r="GD553" s="43"/>
      <c r="GE553" s="43"/>
      <c r="GF553" s="43"/>
      <c r="GG553" s="43"/>
      <c r="GH553" s="43"/>
      <c r="GI553" s="43"/>
      <c r="GJ553" s="43"/>
      <c r="GK553" s="43"/>
      <c r="GL553" s="43"/>
      <c r="GM553" s="43"/>
      <c r="GN553" s="43"/>
      <c r="GO553" s="43"/>
      <c r="GP553" s="43"/>
      <c r="GQ553" s="43"/>
      <c r="GR553" s="43"/>
      <c r="GS553" s="43"/>
      <c r="GT553" s="43"/>
      <c r="GU553" s="43"/>
      <c r="GV553" s="43"/>
      <c r="GW553" s="43"/>
      <c r="GX553" s="43"/>
      <c r="GY553" s="43"/>
      <c r="GZ553" s="43"/>
      <c r="HA553" s="43"/>
      <c r="HB553" s="43"/>
      <c r="HC553" s="43"/>
      <c r="HD553" s="43"/>
      <c r="HE553" s="43"/>
      <c r="HF553" s="43"/>
      <c r="HG553" s="43"/>
      <c r="HH553" s="43"/>
      <c r="HI553" s="43"/>
      <c r="HJ553" s="43"/>
      <c r="HK553" s="43"/>
      <c r="HL553" s="43"/>
      <c r="HM553" s="43"/>
      <c r="HN553" s="43"/>
      <c r="HO553" s="43"/>
      <c r="HP553" s="43"/>
      <c r="HQ553" s="43"/>
      <c r="HR553" s="43"/>
      <c r="HS553" s="43"/>
      <c r="HT553" s="43"/>
      <c r="HU553" s="43"/>
      <c r="HV553" s="43"/>
      <c r="HW553" s="43"/>
      <c r="HX553" s="43"/>
      <c r="HY553" s="43"/>
      <c r="HZ553" s="43"/>
      <c r="IA553" s="43"/>
      <c r="IB553" s="43"/>
      <c r="IC553" s="43"/>
      <c r="ID553" s="43"/>
      <c r="IE553" s="43"/>
      <c r="IF553" s="43"/>
      <c r="IG553" s="43"/>
      <c r="IH553" s="43"/>
      <c r="II553" s="43"/>
      <c r="IJ553" s="43"/>
      <c r="IK553" s="43"/>
      <c r="IL553" s="43"/>
      <c r="IM553" s="43"/>
      <c r="IN553" s="43"/>
      <c r="IO553" s="43"/>
      <c r="IP553" s="43"/>
      <c r="IQ553" s="43"/>
      <c r="IR553" s="43"/>
      <c r="IS553" s="43"/>
      <c r="IT553" s="43"/>
      <c r="IU553" s="43"/>
      <c r="IV553" s="43"/>
    </row>
    <row r="554" spans="1:256" s="201" customFormat="1" x14ac:dyDescent="0.2">
      <c r="A554" s="185"/>
      <c r="B554" s="187"/>
      <c r="C554" s="196"/>
      <c r="D554" s="43"/>
      <c r="E554" s="185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  <c r="CK554" s="43"/>
      <c r="CL554" s="43"/>
      <c r="CM554" s="43"/>
      <c r="CN554" s="43"/>
      <c r="CO554" s="43"/>
      <c r="CP554" s="43"/>
      <c r="CQ554" s="43"/>
      <c r="CR554" s="43"/>
      <c r="CS554" s="43"/>
      <c r="CT554" s="43"/>
      <c r="CU554" s="43"/>
      <c r="CV554" s="43"/>
      <c r="CW554" s="43"/>
      <c r="CX554" s="43"/>
      <c r="CY554" s="43"/>
      <c r="CZ554" s="43"/>
      <c r="DA554" s="43"/>
      <c r="DB554" s="43"/>
      <c r="DC554" s="43"/>
      <c r="DD554" s="43"/>
      <c r="DE554" s="43"/>
      <c r="DF554" s="43"/>
      <c r="DG554" s="43"/>
      <c r="DH554" s="43"/>
      <c r="DI554" s="43"/>
      <c r="DJ554" s="43"/>
      <c r="DK554" s="43"/>
      <c r="DL554" s="43"/>
      <c r="DM554" s="43"/>
      <c r="DN554" s="43"/>
      <c r="DO554" s="43"/>
      <c r="DP554" s="43"/>
      <c r="DQ554" s="43"/>
      <c r="DR554" s="43"/>
      <c r="DS554" s="43"/>
      <c r="DT554" s="43"/>
      <c r="DU554" s="43"/>
      <c r="DV554" s="43"/>
      <c r="DW554" s="43"/>
      <c r="DX554" s="43"/>
      <c r="DY554" s="43"/>
      <c r="DZ554" s="43"/>
      <c r="EA554" s="43"/>
      <c r="EB554" s="43"/>
      <c r="EC554" s="43"/>
      <c r="ED554" s="43"/>
      <c r="EE554" s="43"/>
      <c r="EF554" s="43"/>
      <c r="EG554" s="43"/>
      <c r="EH554" s="43"/>
      <c r="EI554" s="43"/>
      <c r="EJ554" s="43"/>
      <c r="EK554" s="43"/>
      <c r="EL554" s="43"/>
      <c r="EM554" s="43"/>
      <c r="EN554" s="43"/>
      <c r="EO554" s="43"/>
      <c r="EP554" s="43"/>
      <c r="EQ554" s="43"/>
      <c r="ER554" s="43"/>
      <c r="ES554" s="43"/>
      <c r="ET554" s="43"/>
      <c r="EU554" s="43"/>
      <c r="EV554" s="43"/>
      <c r="EW554" s="43"/>
      <c r="EX554" s="43"/>
      <c r="EY554" s="43"/>
      <c r="EZ554" s="43"/>
      <c r="FA554" s="43"/>
      <c r="FB554" s="43"/>
      <c r="FC554" s="43"/>
      <c r="FD554" s="43"/>
      <c r="FE554" s="43"/>
      <c r="FF554" s="43"/>
      <c r="FG554" s="43"/>
      <c r="FH554" s="43"/>
      <c r="FI554" s="43"/>
      <c r="FJ554" s="43"/>
      <c r="FK554" s="43"/>
      <c r="FL554" s="43"/>
      <c r="FM554" s="43"/>
      <c r="FN554" s="43"/>
      <c r="FO554" s="43"/>
      <c r="FP554" s="43"/>
      <c r="FQ554" s="43"/>
      <c r="FR554" s="43"/>
      <c r="FS554" s="43"/>
      <c r="FT554" s="43"/>
      <c r="FU554" s="43"/>
      <c r="FV554" s="43"/>
      <c r="FW554" s="43"/>
      <c r="FX554" s="43"/>
      <c r="FY554" s="43"/>
      <c r="FZ554" s="43"/>
      <c r="GA554" s="43"/>
      <c r="GB554" s="43"/>
      <c r="GC554" s="43"/>
      <c r="GD554" s="43"/>
      <c r="GE554" s="43"/>
      <c r="GF554" s="43"/>
      <c r="GG554" s="43"/>
      <c r="GH554" s="43"/>
      <c r="GI554" s="43"/>
      <c r="GJ554" s="43"/>
      <c r="GK554" s="43"/>
      <c r="GL554" s="43"/>
      <c r="GM554" s="43"/>
      <c r="GN554" s="43"/>
      <c r="GO554" s="43"/>
      <c r="GP554" s="43"/>
      <c r="GQ554" s="43"/>
      <c r="GR554" s="43"/>
      <c r="GS554" s="43"/>
      <c r="GT554" s="43"/>
      <c r="GU554" s="43"/>
      <c r="GV554" s="43"/>
      <c r="GW554" s="43"/>
      <c r="GX554" s="43"/>
      <c r="GY554" s="43"/>
      <c r="GZ554" s="43"/>
      <c r="HA554" s="43"/>
      <c r="HB554" s="43"/>
      <c r="HC554" s="43"/>
      <c r="HD554" s="43"/>
      <c r="HE554" s="43"/>
      <c r="HF554" s="43"/>
      <c r="HG554" s="43"/>
      <c r="HH554" s="43"/>
      <c r="HI554" s="43"/>
      <c r="HJ554" s="43"/>
      <c r="HK554" s="43"/>
      <c r="HL554" s="43"/>
      <c r="HM554" s="43"/>
      <c r="HN554" s="43"/>
      <c r="HO554" s="43"/>
      <c r="HP554" s="43"/>
      <c r="HQ554" s="43"/>
      <c r="HR554" s="43"/>
      <c r="HS554" s="43"/>
      <c r="HT554" s="43"/>
      <c r="HU554" s="43"/>
      <c r="HV554" s="43"/>
      <c r="HW554" s="43"/>
      <c r="HX554" s="43"/>
      <c r="HY554" s="43"/>
      <c r="HZ554" s="43"/>
      <c r="IA554" s="43"/>
      <c r="IB554" s="43"/>
      <c r="IC554" s="43"/>
      <c r="ID554" s="43"/>
      <c r="IE554" s="43"/>
      <c r="IF554" s="43"/>
      <c r="IG554" s="43"/>
      <c r="IH554" s="43"/>
      <c r="II554" s="43"/>
      <c r="IJ554" s="43"/>
      <c r="IK554" s="43"/>
      <c r="IL554" s="43"/>
      <c r="IM554" s="43"/>
      <c r="IN554" s="43"/>
      <c r="IO554" s="43"/>
      <c r="IP554" s="43"/>
      <c r="IQ554" s="43"/>
      <c r="IR554" s="43"/>
      <c r="IS554" s="43"/>
      <c r="IT554" s="43"/>
      <c r="IU554" s="43"/>
      <c r="IV554" s="43"/>
    </row>
    <row r="555" spans="1:256" s="201" customFormat="1" x14ac:dyDescent="0.2">
      <c r="A555" s="185"/>
      <c r="B555" s="187"/>
      <c r="C555" s="196"/>
      <c r="D555" s="43"/>
      <c r="E555" s="185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  <c r="CK555" s="43"/>
      <c r="CL555" s="43"/>
      <c r="CM555" s="43"/>
      <c r="CN555" s="43"/>
      <c r="CO555" s="43"/>
      <c r="CP555" s="43"/>
      <c r="CQ555" s="43"/>
      <c r="CR555" s="43"/>
      <c r="CS555" s="43"/>
      <c r="CT555" s="43"/>
      <c r="CU555" s="43"/>
      <c r="CV555" s="43"/>
      <c r="CW555" s="43"/>
      <c r="CX555" s="43"/>
      <c r="CY555" s="43"/>
      <c r="CZ555" s="43"/>
      <c r="DA555" s="43"/>
      <c r="DB555" s="43"/>
      <c r="DC555" s="43"/>
      <c r="DD555" s="43"/>
      <c r="DE555" s="43"/>
      <c r="DF555" s="43"/>
      <c r="DG555" s="43"/>
      <c r="DH555" s="43"/>
      <c r="DI555" s="43"/>
      <c r="DJ555" s="43"/>
      <c r="DK555" s="43"/>
      <c r="DL555" s="43"/>
      <c r="DM555" s="43"/>
      <c r="DN555" s="43"/>
      <c r="DO555" s="43"/>
      <c r="DP555" s="43"/>
      <c r="DQ555" s="43"/>
      <c r="DR555" s="43"/>
      <c r="DS555" s="43"/>
      <c r="DT555" s="43"/>
      <c r="DU555" s="43"/>
      <c r="DV555" s="43"/>
      <c r="DW555" s="43"/>
      <c r="DX555" s="43"/>
      <c r="DY555" s="43"/>
      <c r="DZ555" s="43"/>
      <c r="EA555" s="43"/>
      <c r="EB555" s="43"/>
      <c r="EC555" s="43"/>
      <c r="ED555" s="43"/>
      <c r="EE555" s="43"/>
      <c r="EF555" s="43"/>
      <c r="EG555" s="43"/>
      <c r="EH555" s="43"/>
      <c r="EI555" s="43"/>
      <c r="EJ555" s="43"/>
      <c r="EK555" s="43"/>
      <c r="EL555" s="43"/>
      <c r="EM555" s="43"/>
      <c r="EN555" s="43"/>
      <c r="EO555" s="43"/>
      <c r="EP555" s="43"/>
      <c r="EQ555" s="43"/>
      <c r="ER555" s="43"/>
      <c r="ES555" s="43"/>
      <c r="ET555" s="43"/>
      <c r="EU555" s="43"/>
      <c r="EV555" s="43"/>
      <c r="EW555" s="43"/>
      <c r="EX555" s="43"/>
      <c r="EY555" s="43"/>
      <c r="EZ555" s="43"/>
      <c r="FA555" s="43"/>
      <c r="FB555" s="43"/>
      <c r="FC555" s="43"/>
      <c r="FD555" s="43"/>
      <c r="FE555" s="43"/>
      <c r="FF555" s="43"/>
      <c r="FG555" s="43"/>
      <c r="FH555" s="43"/>
      <c r="FI555" s="43"/>
      <c r="FJ555" s="43"/>
      <c r="FK555" s="43"/>
      <c r="FL555" s="43"/>
      <c r="FM555" s="43"/>
      <c r="FN555" s="43"/>
      <c r="FO555" s="43"/>
      <c r="FP555" s="43"/>
      <c r="FQ555" s="43"/>
      <c r="FR555" s="43"/>
      <c r="FS555" s="43"/>
      <c r="FT555" s="43"/>
      <c r="FU555" s="43"/>
      <c r="FV555" s="43"/>
      <c r="FW555" s="43"/>
      <c r="FX555" s="43"/>
      <c r="FY555" s="43"/>
      <c r="FZ555" s="43"/>
      <c r="GA555" s="43"/>
      <c r="GB555" s="43"/>
      <c r="GC555" s="43"/>
      <c r="GD555" s="43"/>
      <c r="GE555" s="43"/>
      <c r="GF555" s="43"/>
      <c r="GG555" s="43"/>
      <c r="GH555" s="43"/>
      <c r="GI555" s="43"/>
      <c r="GJ555" s="43"/>
      <c r="GK555" s="43"/>
      <c r="GL555" s="43"/>
      <c r="GM555" s="43"/>
      <c r="GN555" s="43"/>
      <c r="GO555" s="43"/>
      <c r="GP555" s="43"/>
      <c r="GQ555" s="43"/>
      <c r="GR555" s="43"/>
      <c r="GS555" s="43"/>
      <c r="GT555" s="43"/>
      <c r="GU555" s="43"/>
      <c r="GV555" s="43"/>
      <c r="GW555" s="43"/>
      <c r="GX555" s="43"/>
      <c r="GY555" s="43"/>
      <c r="GZ555" s="43"/>
      <c r="HA555" s="43"/>
      <c r="HB555" s="43"/>
      <c r="HC555" s="43"/>
      <c r="HD555" s="43"/>
      <c r="HE555" s="43"/>
      <c r="HF555" s="43"/>
      <c r="HG555" s="43"/>
      <c r="HH555" s="43"/>
      <c r="HI555" s="43"/>
      <c r="HJ555" s="43"/>
      <c r="HK555" s="43"/>
      <c r="HL555" s="43"/>
      <c r="HM555" s="43"/>
      <c r="HN555" s="43"/>
      <c r="HO555" s="43"/>
      <c r="HP555" s="43"/>
      <c r="HQ555" s="43"/>
      <c r="HR555" s="43"/>
      <c r="HS555" s="43"/>
      <c r="HT555" s="43"/>
      <c r="HU555" s="43"/>
      <c r="HV555" s="43"/>
      <c r="HW555" s="43"/>
      <c r="HX555" s="43"/>
      <c r="HY555" s="43"/>
      <c r="HZ555" s="43"/>
      <c r="IA555" s="43"/>
      <c r="IB555" s="43"/>
      <c r="IC555" s="43"/>
      <c r="ID555" s="43"/>
      <c r="IE555" s="43"/>
      <c r="IF555" s="43"/>
      <c r="IG555" s="43"/>
      <c r="IH555" s="43"/>
      <c r="II555" s="43"/>
      <c r="IJ555" s="43"/>
      <c r="IK555" s="43"/>
      <c r="IL555" s="43"/>
      <c r="IM555" s="43"/>
      <c r="IN555" s="43"/>
      <c r="IO555" s="43"/>
      <c r="IP555" s="43"/>
      <c r="IQ555" s="43"/>
      <c r="IR555" s="43"/>
      <c r="IS555" s="43"/>
      <c r="IT555" s="43"/>
      <c r="IU555" s="43"/>
      <c r="IV555" s="43"/>
    </row>
    <row r="556" spans="1:256" s="201" customFormat="1" x14ac:dyDescent="0.2">
      <c r="A556" s="185"/>
      <c r="B556" s="187"/>
      <c r="C556" s="196"/>
      <c r="D556" s="43"/>
      <c r="E556" s="185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  <c r="CK556" s="43"/>
      <c r="CL556" s="43"/>
      <c r="CM556" s="43"/>
      <c r="CN556" s="43"/>
      <c r="CO556" s="43"/>
      <c r="CP556" s="43"/>
      <c r="CQ556" s="43"/>
      <c r="CR556" s="43"/>
      <c r="CS556" s="43"/>
      <c r="CT556" s="43"/>
      <c r="CU556" s="43"/>
      <c r="CV556" s="43"/>
      <c r="CW556" s="43"/>
      <c r="CX556" s="43"/>
      <c r="CY556" s="43"/>
      <c r="CZ556" s="43"/>
      <c r="DA556" s="43"/>
      <c r="DB556" s="43"/>
      <c r="DC556" s="43"/>
      <c r="DD556" s="43"/>
      <c r="DE556" s="43"/>
      <c r="DF556" s="43"/>
      <c r="DG556" s="43"/>
      <c r="DH556" s="43"/>
      <c r="DI556" s="43"/>
      <c r="DJ556" s="43"/>
      <c r="DK556" s="43"/>
      <c r="DL556" s="43"/>
      <c r="DM556" s="43"/>
      <c r="DN556" s="43"/>
      <c r="DO556" s="43"/>
      <c r="DP556" s="43"/>
      <c r="DQ556" s="43"/>
      <c r="DR556" s="43"/>
      <c r="DS556" s="43"/>
      <c r="DT556" s="43"/>
      <c r="DU556" s="43"/>
      <c r="DV556" s="43"/>
      <c r="DW556" s="43"/>
      <c r="DX556" s="43"/>
      <c r="DY556" s="43"/>
      <c r="DZ556" s="43"/>
      <c r="EA556" s="43"/>
      <c r="EB556" s="43"/>
      <c r="EC556" s="43"/>
      <c r="ED556" s="43"/>
      <c r="EE556" s="43"/>
      <c r="EF556" s="43"/>
      <c r="EG556" s="43"/>
      <c r="EH556" s="43"/>
      <c r="EI556" s="43"/>
      <c r="EJ556" s="43"/>
      <c r="EK556" s="43"/>
      <c r="EL556" s="43"/>
      <c r="EM556" s="43"/>
      <c r="EN556" s="43"/>
      <c r="EO556" s="43"/>
      <c r="EP556" s="43"/>
      <c r="EQ556" s="43"/>
      <c r="ER556" s="43"/>
      <c r="ES556" s="43"/>
      <c r="ET556" s="43"/>
      <c r="EU556" s="43"/>
      <c r="EV556" s="43"/>
      <c r="EW556" s="43"/>
      <c r="EX556" s="43"/>
      <c r="EY556" s="43"/>
      <c r="EZ556" s="43"/>
      <c r="FA556" s="43"/>
      <c r="FB556" s="43"/>
      <c r="FC556" s="43"/>
      <c r="FD556" s="43"/>
      <c r="FE556" s="43"/>
      <c r="FF556" s="43"/>
      <c r="FG556" s="43"/>
      <c r="FH556" s="43"/>
      <c r="FI556" s="43"/>
      <c r="FJ556" s="43"/>
      <c r="FK556" s="43"/>
      <c r="FL556" s="43"/>
      <c r="FM556" s="43"/>
      <c r="FN556" s="43"/>
      <c r="FO556" s="43"/>
      <c r="FP556" s="43"/>
      <c r="FQ556" s="43"/>
      <c r="FR556" s="43"/>
      <c r="FS556" s="43"/>
      <c r="FT556" s="43"/>
      <c r="FU556" s="43"/>
      <c r="FV556" s="43"/>
      <c r="FW556" s="43"/>
      <c r="FX556" s="43"/>
      <c r="FY556" s="43"/>
      <c r="FZ556" s="43"/>
      <c r="GA556" s="43"/>
      <c r="GB556" s="43"/>
      <c r="GC556" s="43"/>
      <c r="GD556" s="43"/>
      <c r="GE556" s="43"/>
      <c r="GF556" s="43"/>
      <c r="GG556" s="43"/>
      <c r="GH556" s="43"/>
      <c r="GI556" s="43"/>
      <c r="GJ556" s="43"/>
      <c r="GK556" s="43"/>
      <c r="GL556" s="43"/>
      <c r="GM556" s="43"/>
      <c r="GN556" s="43"/>
      <c r="GO556" s="43"/>
      <c r="GP556" s="43"/>
      <c r="GQ556" s="43"/>
      <c r="GR556" s="43"/>
      <c r="GS556" s="43"/>
      <c r="GT556" s="43"/>
      <c r="GU556" s="43"/>
      <c r="GV556" s="43"/>
      <c r="GW556" s="43"/>
      <c r="GX556" s="43"/>
      <c r="GY556" s="43"/>
      <c r="GZ556" s="43"/>
      <c r="HA556" s="43"/>
      <c r="HB556" s="43"/>
      <c r="HC556" s="43"/>
      <c r="HD556" s="43"/>
      <c r="HE556" s="43"/>
      <c r="HF556" s="43"/>
      <c r="HG556" s="43"/>
      <c r="HH556" s="43"/>
      <c r="HI556" s="43"/>
      <c r="HJ556" s="43"/>
      <c r="HK556" s="43"/>
      <c r="HL556" s="43"/>
      <c r="HM556" s="43"/>
      <c r="HN556" s="43"/>
      <c r="HO556" s="43"/>
      <c r="HP556" s="43"/>
      <c r="HQ556" s="43"/>
      <c r="HR556" s="43"/>
      <c r="HS556" s="43"/>
      <c r="HT556" s="43"/>
      <c r="HU556" s="43"/>
      <c r="HV556" s="43"/>
      <c r="HW556" s="43"/>
      <c r="HX556" s="43"/>
      <c r="HY556" s="43"/>
      <c r="HZ556" s="43"/>
      <c r="IA556" s="43"/>
      <c r="IB556" s="43"/>
      <c r="IC556" s="43"/>
      <c r="ID556" s="43"/>
      <c r="IE556" s="43"/>
      <c r="IF556" s="43"/>
      <c r="IG556" s="43"/>
      <c r="IH556" s="43"/>
      <c r="II556" s="43"/>
      <c r="IJ556" s="43"/>
      <c r="IK556" s="43"/>
      <c r="IL556" s="43"/>
      <c r="IM556" s="43"/>
      <c r="IN556" s="43"/>
      <c r="IO556" s="43"/>
      <c r="IP556" s="43"/>
      <c r="IQ556" s="43"/>
      <c r="IR556" s="43"/>
      <c r="IS556" s="43"/>
      <c r="IT556" s="43"/>
      <c r="IU556" s="43"/>
      <c r="IV556" s="43"/>
    </row>
    <row r="557" spans="1:256" s="201" customFormat="1" x14ac:dyDescent="0.2">
      <c r="A557" s="185"/>
      <c r="B557" s="187"/>
      <c r="C557" s="196"/>
      <c r="D557" s="43"/>
      <c r="E557" s="185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  <c r="CK557" s="43"/>
      <c r="CL557" s="43"/>
      <c r="CM557" s="43"/>
      <c r="CN557" s="43"/>
      <c r="CO557" s="43"/>
      <c r="CP557" s="43"/>
      <c r="CQ557" s="43"/>
      <c r="CR557" s="43"/>
      <c r="CS557" s="43"/>
      <c r="CT557" s="43"/>
      <c r="CU557" s="43"/>
      <c r="CV557" s="43"/>
      <c r="CW557" s="43"/>
      <c r="CX557" s="43"/>
      <c r="CY557" s="43"/>
      <c r="CZ557" s="43"/>
      <c r="DA557" s="43"/>
      <c r="DB557" s="43"/>
      <c r="DC557" s="43"/>
      <c r="DD557" s="43"/>
      <c r="DE557" s="43"/>
      <c r="DF557" s="43"/>
      <c r="DG557" s="43"/>
      <c r="DH557" s="43"/>
      <c r="DI557" s="43"/>
      <c r="DJ557" s="43"/>
      <c r="DK557" s="43"/>
      <c r="DL557" s="43"/>
      <c r="DM557" s="43"/>
      <c r="DN557" s="43"/>
      <c r="DO557" s="43"/>
      <c r="DP557" s="43"/>
      <c r="DQ557" s="43"/>
      <c r="DR557" s="43"/>
      <c r="DS557" s="43"/>
      <c r="DT557" s="43"/>
      <c r="DU557" s="43"/>
      <c r="DV557" s="43"/>
      <c r="DW557" s="43"/>
      <c r="DX557" s="43"/>
      <c r="DY557" s="43"/>
      <c r="DZ557" s="43"/>
      <c r="EA557" s="43"/>
      <c r="EB557" s="43"/>
      <c r="EC557" s="43"/>
      <c r="ED557" s="43"/>
      <c r="EE557" s="43"/>
      <c r="EF557" s="43"/>
      <c r="EG557" s="43"/>
      <c r="EH557" s="43"/>
      <c r="EI557" s="43"/>
      <c r="EJ557" s="43"/>
      <c r="EK557" s="43"/>
      <c r="EL557" s="43"/>
      <c r="EM557" s="43"/>
      <c r="EN557" s="43"/>
      <c r="EO557" s="43"/>
      <c r="EP557" s="43"/>
      <c r="EQ557" s="43"/>
      <c r="ER557" s="43"/>
      <c r="ES557" s="43"/>
      <c r="ET557" s="43"/>
      <c r="EU557" s="43"/>
      <c r="EV557" s="43"/>
      <c r="EW557" s="43"/>
      <c r="EX557" s="43"/>
      <c r="EY557" s="43"/>
      <c r="EZ557" s="43"/>
      <c r="FA557" s="43"/>
      <c r="FB557" s="43"/>
      <c r="FC557" s="43"/>
      <c r="FD557" s="43"/>
      <c r="FE557" s="43"/>
      <c r="FF557" s="43"/>
      <c r="FG557" s="43"/>
      <c r="FH557" s="43"/>
      <c r="FI557" s="43"/>
      <c r="FJ557" s="43"/>
      <c r="FK557" s="43"/>
      <c r="FL557" s="43"/>
      <c r="FM557" s="43"/>
      <c r="FN557" s="43"/>
      <c r="FO557" s="43"/>
      <c r="FP557" s="43"/>
      <c r="FQ557" s="43"/>
      <c r="FR557" s="43"/>
      <c r="FS557" s="43"/>
      <c r="FT557" s="43"/>
      <c r="FU557" s="43"/>
      <c r="FV557" s="43"/>
      <c r="FW557" s="43"/>
      <c r="FX557" s="43"/>
      <c r="FY557" s="43"/>
      <c r="FZ557" s="43"/>
      <c r="GA557" s="43"/>
      <c r="GB557" s="43"/>
      <c r="GC557" s="43"/>
      <c r="GD557" s="43"/>
      <c r="GE557" s="43"/>
      <c r="GF557" s="43"/>
      <c r="GG557" s="43"/>
      <c r="GH557" s="43"/>
      <c r="GI557" s="43"/>
      <c r="GJ557" s="43"/>
      <c r="GK557" s="43"/>
      <c r="GL557" s="43"/>
      <c r="GM557" s="43"/>
      <c r="GN557" s="43"/>
      <c r="GO557" s="43"/>
      <c r="GP557" s="43"/>
      <c r="GQ557" s="43"/>
      <c r="GR557" s="43"/>
      <c r="GS557" s="43"/>
      <c r="GT557" s="43"/>
      <c r="GU557" s="43"/>
      <c r="GV557" s="43"/>
      <c r="GW557" s="43"/>
      <c r="GX557" s="43"/>
      <c r="GY557" s="43"/>
      <c r="GZ557" s="43"/>
      <c r="HA557" s="43"/>
      <c r="HB557" s="43"/>
      <c r="HC557" s="43"/>
      <c r="HD557" s="43"/>
      <c r="HE557" s="43"/>
      <c r="HF557" s="43"/>
      <c r="HG557" s="43"/>
      <c r="HH557" s="43"/>
      <c r="HI557" s="43"/>
      <c r="HJ557" s="43"/>
      <c r="HK557" s="43"/>
      <c r="HL557" s="43"/>
      <c r="HM557" s="43"/>
      <c r="HN557" s="43"/>
      <c r="HO557" s="43"/>
      <c r="HP557" s="43"/>
      <c r="HQ557" s="43"/>
      <c r="HR557" s="43"/>
      <c r="HS557" s="43"/>
      <c r="HT557" s="43"/>
      <c r="HU557" s="43"/>
      <c r="HV557" s="43"/>
      <c r="HW557" s="43"/>
      <c r="HX557" s="43"/>
      <c r="HY557" s="43"/>
      <c r="HZ557" s="43"/>
      <c r="IA557" s="43"/>
      <c r="IB557" s="43"/>
      <c r="IC557" s="43"/>
      <c r="ID557" s="43"/>
      <c r="IE557" s="43"/>
      <c r="IF557" s="43"/>
      <c r="IG557" s="43"/>
      <c r="IH557" s="43"/>
      <c r="II557" s="43"/>
      <c r="IJ557" s="43"/>
      <c r="IK557" s="43"/>
      <c r="IL557" s="43"/>
      <c r="IM557" s="43"/>
      <c r="IN557" s="43"/>
      <c r="IO557" s="43"/>
      <c r="IP557" s="43"/>
      <c r="IQ557" s="43"/>
      <c r="IR557" s="43"/>
      <c r="IS557" s="43"/>
      <c r="IT557" s="43"/>
      <c r="IU557" s="43"/>
      <c r="IV557" s="43"/>
    </row>
    <row r="558" spans="1:256" s="201" customFormat="1" x14ac:dyDescent="0.2">
      <c r="A558" s="185"/>
      <c r="B558" s="187"/>
      <c r="C558" s="196"/>
      <c r="D558" s="43"/>
      <c r="E558" s="185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  <c r="CK558" s="43"/>
      <c r="CL558" s="43"/>
      <c r="CM558" s="43"/>
      <c r="CN558" s="43"/>
      <c r="CO558" s="43"/>
      <c r="CP558" s="43"/>
      <c r="CQ558" s="43"/>
      <c r="CR558" s="43"/>
      <c r="CS558" s="43"/>
      <c r="CT558" s="43"/>
      <c r="CU558" s="43"/>
      <c r="CV558" s="43"/>
      <c r="CW558" s="43"/>
      <c r="CX558" s="43"/>
      <c r="CY558" s="43"/>
      <c r="CZ558" s="43"/>
      <c r="DA558" s="43"/>
      <c r="DB558" s="43"/>
      <c r="DC558" s="43"/>
      <c r="DD558" s="43"/>
      <c r="DE558" s="43"/>
      <c r="DF558" s="43"/>
      <c r="DG558" s="43"/>
      <c r="DH558" s="43"/>
      <c r="DI558" s="43"/>
      <c r="DJ558" s="43"/>
      <c r="DK558" s="43"/>
      <c r="DL558" s="43"/>
      <c r="DM558" s="43"/>
      <c r="DN558" s="43"/>
      <c r="DO558" s="43"/>
      <c r="DP558" s="43"/>
      <c r="DQ558" s="43"/>
      <c r="DR558" s="43"/>
      <c r="DS558" s="43"/>
      <c r="DT558" s="43"/>
      <c r="DU558" s="43"/>
      <c r="DV558" s="43"/>
      <c r="DW558" s="43"/>
      <c r="DX558" s="43"/>
      <c r="DY558" s="43"/>
      <c r="DZ558" s="43"/>
      <c r="EA558" s="43"/>
      <c r="EB558" s="43"/>
      <c r="EC558" s="43"/>
      <c r="ED558" s="43"/>
      <c r="EE558" s="43"/>
      <c r="EF558" s="43"/>
      <c r="EG558" s="43"/>
      <c r="EH558" s="43"/>
      <c r="EI558" s="43"/>
      <c r="EJ558" s="43"/>
      <c r="EK558" s="43"/>
      <c r="EL558" s="43"/>
      <c r="EM558" s="43"/>
      <c r="EN558" s="43"/>
      <c r="EO558" s="43"/>
      <c r="EP558" s="43"/>
      <c r="EQ558" s="43"/>
      <c r="ER558" s="43"/>
      <c r="ES558" s="43"/>
      <c r="ET558" s="43"/>
      <c r="EU558" s="43"/>
      <c r="EV558" s="43"/>
      <c r="EW558" s="43"/>
      <c r="EX558" s="43"/>
      <c r="EY558" s="43"/>
      <c r="EZ558" s="43"/>
      <c r="FA558" s="43"/>
      <c r="FB558" s="43"/>
      <c r="FC558" s="43"/>
      <c r="FD558" s="43"/>
      <c r="FE558" s="43"/>
      <c r="FF558" s="43"/>
      <c r="FG558" s="43"/>
      <c r="FH558" s="43"/>
      <c r="FI558" s="43"/>
      <c r="FJ558" s="43"/>
      <c r="FK558" s="43"/>
      <c r="FL558" s="43"/>
      <c r="FM558" s="43"/>
      <c r="FN558" s="43"/>
      <c r="FO558" s="43"/>
      <c r="FP558" s="43"/>
      <c r="FQ558" s="43"/>
      <c r="FR558" s="43"/>
      <c r="FS558" s="43"/>
      <c r="FT558" s="43"/>
      <c r="FU558" s="43"/>
      <c r="FV558" s="43"/>
      <c r="FW558" s="43"/>
      <c r="FX558" s="43"/>
      <c r="FY558" s="43"/>
      <c r="FZ558" s="43"/>
      <c r="GA558" s="43"/>
      <c r="GB558" s="43"/>
      <c r="GC558" s="43"/>
      <c r="GD558" s="43"/>
      <c r="GE558" s="43"/>
      <c r="GF558" s="43"/>
      <c r="GG558" s="43"/>
      <c r="GH558" s="43"/>
      <c r="GI558" s="43"/>
      <c r="GJ558" s="43"/>
      <c r="GK558" s="43"/>
      <c r="GL558" s="43"/>
      <c r="GM558" s="43"/>
      <c r="GN558" s="43"/>
      <c r="GO558" s="43"/>
      <c r="GP558" s="43"/>
      <c r="GQ558" s="43"/>
      <c r="GR558" s="43"/>
      <c r="GS558" s="43"/>
      <c r="GT558" s="43"/>
      <c r="GU558" s="43"/>
      <c r="GV558" s="43"/>
      <c r="GW558" s="43"/>
      <c r="GX558" s="43"/>
      <c r="GY558" s="43"/>
      <c r="GZ558" s="43"/>
      <c r="HA558" s="43"/>
      <c r="HB558" s="43"/>
      <c r="HC558" s="43"/>
      <c r="HD558" s="43"/>
      <c r="HE558" s="43"/>
      <c r="HF558" s="43"/>
      <c r="HG558" s="43"/>
      <c r="HH558" s="43"/>
      <c r="HI558" s="43"/>
      <c r="HJ558" s="43"/>
      <c r="HK558" s="43"/>
      <c r="HL558" s="43"/>
      <c r="HM558" s="43"/>
      <c r="HN558" s="43"/>
      <c r="HO558" s="43"/>
      <c r="HP558" s="43"/>
      <c r="HQ558" s="43"/>
      <c r="HR558" s="43"/>
      <c r="HS558" s="43"/>
      <c r="HT558" s="43"/>
      <c r="HU558" s="43"/>
      <c r="HV558" s="43"/>
      <c r="HW558" s="43"/>
      <c r="HX558" s="43"/>
      <c r="HY558" s="43"/>
      <c r="HZ558" s="43"/>
      <c r="IA558" s="43"/>
      <c r="IB558" s="43"/>
      <c r="IC558" s="43"/>
      <c r="ID558" s="43"/>
      <c r="IE558" s="43"/>
      <c r="IF558" s="43"/>
      <c r="IG558" s="43"/>
      <c r="IH558" s="43"/>
      <c r="II558" s="43"/>
      <c r="IJ558" s="43"/>
      <c r="IK558" s="43"/>
      <c r="IL558" s="43"/>
      <c r="IM558" s="43"/>
      <c r="IN558" s="43"/>
      <c r="IO558" s="43"/>
      <c r="IP558" s="43"/>
      <c r="IQ558" s="43"/>
      <c r="IR558" s="43"/>
      <c r="IS558" s="43"/>
      <c r="IT558" s="43"/>
      <c r="IU558" s="43"/>
      <c r="IV558" s="43"/>
    </row>
    <row r="559" spans="1:256" s="201" customFormat="1" x14ac:dyDescent="0.2">
      <c r="A559" s="185"/>
      <c r="B559" s="187"/>
      <c r="C559" s="196"/>
      <c r="D559" s="43"/>
      <c r="E559" s="185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  <c r="CK559" s="43"/>
      <c r="CL559" s="43"/>
      <c r="CM559" s="43"/>
      <c r="CN559" s="43"/>
      <c r="CO559" s="43"/>
      <c r="CP559" s="43"/>
      <c r="CQ559" s="43"/>
      <c r="CR559" s="43"/>
      <c r="CS559" s="43"/>
      <c r="CT559" s="43"/>
      <c r="CU559" s="43"/>
      <c r="CV559" s="43"/>
      <c r="CW559" s="43"/>
      <c r="CX559" s="43"/>
      <c r="CY559" s="43"/>
      <c r="CZ559" s="43"/>
      <c r="DA559" s="43"/>
      <c r="DB559" s="43"/>
      <c r="DC559" s="43"/>
      <c r="DD559" s="43"/>
      <c r="DE559" s="43"/>
      <c r="DF559" s="43"/>
      <c r="DG559" s="43"/>
      <c r="DH559" s="43"/>
      <c r="DI559" s="43"/>
      <c r="DJ559" s="43"/>
      <c r="DK559" s="43"/>
      <c r="DL559" s="43"/>
      <c r="DM559" s="43"/>
      <c r="DN559" s="43"/>
      <c r="DO559" s="43"/>
      <c r="DP559" s="43"/>
      <c r="DQ559" s="43"/>
      <c r="DR559" s="43"/>
      <c r="DS559" s="43"/>
      <c r="DT559" s="43"/>
      <c r="DU559" s="43"/>
      <c r="DV559" s="43"/>
      <c r="DW559" s="43"/>
      <c r="DX559" s="43"/>
      <c r="DY559" s="43"/>
      <c r="DZ559" s="43"/>
      <c r="EA559" s="43"/>
      <c r="EB559" s="43"/>
      <c r="EC559" s="43"/>
      <c r="ED559" s="43"/>
      <c r="EE559" s="43"/>
      <c r="EF559" s="43"/>
      <c r="EG559" s="43"/>
      <c r="EH559" s="43"/>
      <c r="EI559" s="43"/>
      <c r="EJ559" s="43"/>
      <c r="EK559" s="43"/>
      <c r="EL559" s="43"/>
      <c r="EM559" s="43"/>
      <c r="EN559" s="43"/>
      <c r="EO559" s="43"/>
      <c r="EP559" s="43"/>
      <c r="EQ559" s="43"/>
      <c r="ER559" s="43"/>
      <c r="ES559" s="43"/>
      <c r="ET559" s="43"/>
      <c r="EU559" s="43"/>
      <c r="EV559" s="43"/>
      <c r="EW559" s="43"/>
      <c r="EX559" s="43"/>
      <c r="EY559" s="43"/>
      <c r="EZ559" s="43"/>
      <c r="FA559" s="43"/>
      <c r="FB559" s="43"/>
      <c r="FC559" s="43"/>
      <c r="FD559" s="43"/>
      <c r="FE559" s="43"/>
      <c r="FF559" s="43"/>
      <c r="FG559" s="43"/>
      <c r="FH559" s="43"/>
      <c r="FI559" s="43"/>
      <c r="FJ559" s="43"/>
      <c r="FK559" s="43"/>
      <c r="FL559" s="43"/>
      <c r="FM559" s="43"/>
      <c r="FN559" s="43"/>
      <c r="FO559" s="43"/>
      <c r="FP559" s="43"/>
      <c r="FQ559" s="43"/>
      <c r="FR559" s="43"/>
      <c r="FS559" s="43"/>
      <c r="FT559" s="43"/>
      <c r="FU559" s="43"/>
      <c r="FV559" s="43"/>
      <c r="FW559" s="43"/>
      <c r="FX559" s="43"/>
      <c r="FY559" s="43"/>
      <c r="FZ559" s="43"/>
      <c r="GA559" s="43"/>
      <c r="GB559" s="43"/>
      <c r="GC559" s="43"/>
      <c r="GD559" s="43"/>
      <c r="GE559" s="43"/>
      <c r="GF559" s="43"/>
      <c r="GG559" s="43"/>
      <c r="GH559" s="43"/>
      <c r="GI559" s="43"/>
      <c r="GJ559" s="43"/>
      <c r="GK559" s="43"/>
      <c r="GL559" s="43"/>
      <c r="GM559" s="43"/>
      <c r="GN559" s="43"/>
      <c r="GO559" s="43"/>
      <c r="GP559" s="43"/>
      <c r="GQ559" s="43"/>
      <c r="GR559" s="43"/>
      <c r="GS559" s="43"/>
      <c r="GT559" s="43"/>
      <c r="GU559" s="43"/>
      <c r="GV559" s="43"/>
      <c r="GW559" s="43"/>
      <c r="GX559" s="43"/>
      <c r="GY559" s="43"/>
      <c r="GZ559" s="43"/>
      <c r="HA559" s="43"/>
      <c r="HB559" s="43"/>
      <c r="HC559" s="43"/>
      <c r="HD559" s="43"/>
      <c r="HE559" s="43"/>
      <c r="HF559" s="43"/>
      <c r="HG559" s="43"/>
      <c r="HH559" s="43"/>
      <c r="HI559" s="43"/>
      <c r="HJ559" s="43"/>
      <c r="HK559" s="43"/>
      <c r="HL559" s="43"/>
      <c r="HM559" s="43"/>
      <c r="HN559" s="43"/>
      <c r="HO559" s="43"/>
      <c r="HP559" s="43"/>
      <c r="HQ559" s="43"/>
      <c r="HR559" s="43"/>
      <c r="HS559" s="43"/>
      <c r="HT559" s="43"/>
      <c r="HU559" s="43"/>
      <c r="HV559" s="43"/>
      <c r="HW559" s="43"/>
      <c r="HX559" s="43"/>
      <c r="HY559" s="43"/>
      <c r="HZ559" s="43"/>
      <c r="IA559" s="43"/>
      <c r="IB559" s="43"/>
      <c r="IC559" s="43"/>
      <c r="ID559" s="43"/>
      <c r="IE559" s="43"/>
      <c r="IF559" s="43"/>
      <c r="IG559" s="43"/>
      <c r="IH559" s="43"/>
      <c r="II559" s="43"/>
      <c r="IJ559" s="43"/>
      <c r="IK559" s="43"/>
      <c r="IL559" s="43"/>
      <c r="IM559" s="43"/>
      <c r="IN559" s="43"/>
      <c r="IO559" s="43"/>
      <c r="IP559" s="43"/>
      <c r="IQ559" s="43"/>
      <c r="IR559" s="43"/>
      <c r="IS559" s="43"/>
      <c r="IT559" s="43"/>
      <c r="IU559" s="43"/>
      <c r="IV559" s="43"/>
    </row>
    <row r="560" spans="1:256" s="201" customFormat="1" x14ac:dyDescent="0.2">
      <c r="A560" s="185"/>
      <c r="B560" s="187"/>
      <c r="C560" s="196"/>
      <c r="D560" s="43"/>
      <c r="E560" s="185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  <c r="CK560" s="43"/>
      <c r="CL560" s="43"/>
      <c r="CM560" s="43"/>
      <c r="CN560" s="43"/>
      <c r="CO560" s="43"/>
      <c r="CP560" s="43"/>
      <c r="CQ560" s="43"/>
      <c r="CR560" s="43"/>
      <c r="CS560" s="43"/>
      <c r="CT560" s="43"/>
      <c r="CU560" s="43"/>
      <c r="CV560" s="43"/>
      <c r="CW560" s="43"/>
      <c r="CX560" s="43"/>
      <c r="CY560" s="43"/>
      <c r="CZ560" s="43"/>
      <c r="DA560" s="43"/>
      <c r="DB560" s="43"/>
      <c r="DC560" s="43"/>
      <c r="DD560" s="43"/>
      <c r="DE560" s="43"/>
      <c r="DF560" s="43"/>
      <c r="DG560" s="43"/>
      <c r="DH560" s="43"/>
      <c r="DI560" s="43"/>
      <c r="DJ560" s="43"/>
      <c r="DK560" s="43"/>
      <c r="DL560" s="43"/>
      <c r="DM560" s="43"/>
      <c r="DN560" s="43"/>
      <c r="DO560" s="43"/>
      <c r="DP560" s="43"/>
      <c r="DQ560" s="43"/>
      <c r="DR560" s="43"/>
      <c r="DS560" s="43"/>
      <c r="DT560" s="43"/>
      <c r="DU560" s="43"/>
      <c r="DV560" s="43"/>
      <c r="DW560" s="43"/>
      <c r="DX560" s="43"/>
      <c r="DY560" s="43"/>
      <c r="DZ560" s="43"/>
      <c r="EA560" s="43"/>
      <c r="EB560" s="43"/>
      <c r="EC560" s="43"/>
      <c r="ED560" s="43"/>
      <c r="EE560" s="43"/>
      <c r="EF560" s="43"/>
      <c r="EG560" s="43"/>
      <c r="EH560" s="43"/>
      <c r="EI560" s="43"/>
      <c r="EJ560" s="43"/>
      <c r="EK560" s="43"/>
      <c r="EL560" s="43"/>
      <c r="EM560" s="43"/>
      <c r="EN560" s="43"/>
      <c r="EO560" s="43"/>
      <c r="EP560" s="43"/>
      <c r="EQ560" s="43"/>
      <c r="ER560" s="43"/>
      <c r="ES560" s="43"/>
      <c r="ET560" s="43"/>
      <c r="EU560" s="43"/>
      <c r="EV560" s="43"/>
      <c r="EW560" s="43"/>
      <c r="EX560" s="43"/>
      <c r="EY560" s="43"/>
      <c r="EZ560" s="43"/>
      <c r="FA560" s="43"/>
      <c r="FB560" s="43"/>
      <c r="FC560" s="43"/>
      <c r="FD560" s="43"/>
      <c r="FE560" s="43"/>
      <c r="FF560" s="43"/>
      <c r="FG560" s="43"/>
      <c r="FH560" s="43"/>
      <c r="FI560" s="43"/>
      <c r="FJ560" s="43"/>
      <c r="FK560" s="43"/>
      <c r="FL560" s="43"/>
      <c r="FM560" s="43"/>
      <c r="FN560" s="43"/>
      <c r="FO560" s="43"/>
      <c r="FP560" s="43"/>
      <c r="FQ560" s="43"/>
      <c r="FR560" s="43"/>
      <c r="FS560" s="43"/>
      <c r="FT560" s="43"/>
      <c r="FU560" s="43"/>
      <c r="FV560" s="43"/>
      <c r="FW560" s="43"/>
      <c r="FX560" s="43"/>
      <c r="FY560" s="43"/>
      <c r="FZ560" s="43"/>
      <c r="GA560" s="43"/>
      <c r="GB560" s="43"/>
      <c r="GC560" s="43"/>
      <c r="GD560" s="43"/>
      <c r="GE560" s="43"/>
      <c r="GF560" s="43"/>
      <c r="GG560" s="43"/>
      <c r="GH560" s="43"/>
      <c r="GI560" s="43"/>
      <c r="GJ560" s="43"/>
      <c r="GK560" s="43"/>
      <c r="GL560" s="43"/>
      <c r="GM560" s="43"/>
      <c r="GN560" s="43"/>
      <c r="GO560" s="43"/>
      <c r="GP560" s="43"/>
      <c r="GQ560" s="43"/>
      <c r="GR560" s="43"/>
      <c r="GS560" s="43"/>
      <c r="GT560" s="43"/>
      <c r="GU560" s="43"/>
      <c r="GV560" s="43"/>
      <c r="GW560" s="43"/>
      <c r="GX560" s="43"/>
      <c r="GY560" s="43"/>
      <c r="GZ560" s="43"/>
      <c r="HA560" s="43"/>
      <c r="HB560" s="43"/>
      <c r="HC560" s="43"/>
      <c r="HD560" s="43"/>
      <c r="HE560" s="43"/>
      <c r="HF560" s="43"/>
      <c r="HG560" s="43"/>
      <c r="HH560" s="43"/>
      <c r="HI560" s="43"/>
      <c r="HJ560" s="43"/>
      <c r="HK560" s="43"/>
      <c r="HL560" s="43"/>
      <c r="HM560" s="43"/>
      <c r="HN560" s="43"/>
      <c r="HO560" s="43"/>
      <c r="HP560" s="43"/>
      <c r="HQ560" s="43"/>
      <c r="HR560" s="43"/>
      <c r="HS560" s="43"/>
      <c r="HT560" s="43"/>
      <c r="HU560" s="43"/>
      <c r="HV560" s="43"/>
      <c r="HW560" s="43"/>
      <c r="HX560" s="43"/>
      <c r="HY560" s="43"/>
      <c r="HZ560" s="43"/>
      <c r="IA560" s="43"/>
      <c r="IB560" s="43"/>
      <c r="IC560" s="43"/>
      <c r="ID560" s="43"/>
      <c r="IE560" s="43"/>
      <c r="IF560" s="43"/>
      <c r="IG560" s="43"/>
      <c r="IH560" s="43"/>
      <c r="II560" s="43"/>
      <c r="IJ560" s="43"/>
      <c r="IK560" s="43"/>
      <c r="IL560" s="43"/>
      <c r="IM560" s="43"/>
      <c r="IN560" s="43"/>
      <c r="IO560" s="43"/>
      <c r="IP560" s="43"/>
      <c r="IQ560" s="43"/>
      <c r="IR560" s="43"/>
      <c r="IS560" s="43"/>
      <c r="IT560" s="43"/>
      <c r="IU560" s="43"/>
      <c r="IV560" s="43"/>
    </row>
    <row r="561" spans="1:256" s="201" customFormat="1" x14ac:dyDescent="0.2">
      <c r="A561" s="185"/>
      <c r="B561" s="187"/>
      <c r="C561" s="196"/>
      <c r="D561" s="43"/>
      <c r="E561" s="185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  <c r="CK561" s="43"/>
      <c r="CL561" s="43"/>
      <c r="CM561" s="43"/>
      <c r="CN561" s="43"/>
      <c r="CO561" s="43"/>
      <c r="CP561" s="43"/>
      <c r="CQ561" s="43"/>
      <c r="CR561" s="43"/>
      <c r="CS561" s="43"/>
      <c r="CT561" s="43"/>
      <c r="CU561" s="43"/>
      <c r="CV561" s="43"/>
      <c r="CW561" s="43"/>
      <c r="CX561" s="43"/>
      <c r="CY561" s="43"/>
      <c r="CZ561" s="43"/>
      <c r="DA561" s="43"/>
      <c r="DB561" s="43"/>
      <c r="DC561" s="43"/>
      <c r="DD561" s="43"/>
      <c r="DE561" s="43"/>
      <c r="DF561" s="43"/>
      <c r="DG561" s="43"/>
      <c r="DH561" s="43"/>
      <c r="DI561" s="43"/>
      <c r="DJ561" s="43"/>
      <c r="DK561" s="43"/>
      <c r="DL561" s="43"/>
      <c r="DM561" s="43"/>
      <c r="DN561" s="43"/>
      <c r="DO561" s="43"/>
      <c r="DP561" s="43"/>
      <c r="DQ561" s="43"/>
      <c r="DR561" s="43"/>
      <c r="DS561" s="43"/>
      <c r="DT561" s="43"/>
      <c r="DU561" s="43"/>
      <c r="DV561" s="43"/>
      <c r="DW561" s="43"/>
      <c r="DX561" s="43"/>
      <c r="DY561" s="43"/>
      <c r="DZ561" s="43"/>
      <c r="EA561" s="43"/>
      <c r="EB561" s="43"/>
      <c r="EC561" s="43"/>
      <c r="ED561" s="43"/>
      <c r="EE561" s="43"/>
      <c r="EF561" s="43"/>
      <c r="EG561" s="43"/>
      <c r="EH561" s="43"/>
      <c r="EI561" s="43"/>
      <c r="EJ561" s="43"/>
      <c r="EK561" s="43"/>
      <c r="EL561" s="43"/>
      <c r="EM561" s="43"/>
      <c r="EN561" s="43"/>
      <c r="EO561" s="43"/>
      <c r="EP561" s="43"/>
      <c r="EQ561" s="43"/>
      <c r="ER561" s="43"/>
      <c r="ES561" s="43"/>
      <c r="ET561" s="43"/>
      <c r="EU561" s="43"/>
      <c r="EV561" s="43"/>
      <c r="EW561" s="43"/>
      <c r="EX561" s="43"/>
      <c r="EY561" s="43"/>
      <c r="EZ561" s="43"/>
      <c r="FA561" s="43"/>
      <c r="FB561" s="43"/>
      <c r="FC561" s="43"/>
      <c r="FD561" s="43"/>
      <c r="FE561" s="43"/>
      <c r="FF561" s="43"/>
      <c r="FG561" s="43"/>
      <c r="FH561" s="43"/>
      <c r="FI561" s="43"/>
      <c r="FJ561" s="43"/>
      <c r="FK561" s="43"/>
      <c r="FL561" s="43"/>
      <c r="FM561" s="43"/>
      <c r="FN561" s="43"/>
      <c r="FO561" s="43"/>
      <c r="FP561" s="43"/>
      <c r="FQ561" s="43"/>
      <c r="FR561" s="43"/>
      <c r="FS561" s="43"/>
      <c r="FT561" s="43"/>
      <c r="FU561" s="43"/>
      <c r="FV561" s="43"/>
      <c r="FW561" s="43"/>
      <c r="FX561" s="43"/>
      <c r="FY561" s="43"/>
      <c r="FZ561" s="43"/>
      <c r="GA561" s="43"/>
      <c r="GB561" s="43"/>
      <c r="GC561" s="43"/>
      <c r="GD561" s="43"/>
      <c r="GE561" s="43"/>
      <c r="GF561" s="43"/>
      <c r="GG561" s="43"/>
      <c r="GH561" s="43"/>
      <c r="GI561" s="43"/>
      <c r="GJ561" s="43"/>
      <c r="GK561" s="43"/>
      <c r="GL561" s="43"/>
      <c r="GM561" s="43"/>
      <c r="GN561" s="43"/>
      <c r="GO561" s="43"/>
      <c r="GP561" s="43"/>
      <c r="GQ561" s="43"/>
      <c r="GR561" s="43"/>
      <c r="GS561" s="43"/>
      <c r="GT561" s="43"/>
      <c r="GU561" s="43"/>
      <c r="GV561" s="43"/>
      <c r="GW561" s="43"/>
      <c r="GX561" s="43"/>
      <c r="GY561" s="43"/>
      <c r="GZ561" s="43"/>
      <c r="HA561" s="43"/>
      <c r="HB561" s="43"/>
      <c r="HC561" s="43"/>
      <c r="HD561" s="43"/>
      <c r="HE561" s="43"/>
      <c r="HF561" s="43"/>
      <c r="HG561" s="43"/>
      <c r="HH561" s="43"/>
      <c r="HI561" s="43"/>
      <c r="HJ561" s="43"/>
      <c r="HK561" s="43"/>
      <c r="HL561" s="43"/>
      <c r="HM561" s="43"/>
      <c r="HN561" s="43"/>
      <c r="HO561" s="43"/>
      <c r="HP561" s="43"/>
      <c r="HQ561" s="43"/>
      <c r="HR561" s="43"/>
      <c r="HS561" s="43"/>
      <c r="HT561" s="43"/>
      <c r="HU561" s="43"/>
      <c r="HV561" s="43"/>
      <c r="HW561" s="43"/>
      <c r="HX561" s="43"/>
      <c r="HY561" s="43"/>
      <c r="HZ561" s="43"/>
      <c r="IA561" s="43"/>
      <c r="IB561" s="43"/>
      <c r="IC561" s="43"/>
      <c r="ID561" s="43"/>
      <c r="IE561" s="43"/>
      <c r="IF561" s="43"/>
      <c r="IG561" s="43"/>
      <c r="IH561" s="43"/>
      <c r="II561" s="43"/>
      <c r="IJ561" s="43"/>
      <c r="IK561" s="43"/>
      <c r="IL561" s="43"/>
      <c r="IM561" s="43"/>
      <c r="IN561" s="43"/>
      <c r="IO561" s="43"/>
      <c r="IP561" s="43"/>
      <c r="IQ561" s="43"/>
      <c r="IR561" s="43"/>
      <c r="IS561" s="43"/>
      <c r="IT561" s="43"/>
      <c r="IU561" s="43"/>
      <c r="IV561" s="43"/>
    </row>
    <row r="562" spans="1:256" s="201" customFormat="1" x14ac:dyDescent="0.2">
      <c r="A562" s="185"/>
      <c r="B562" s="187"/>
      <c r="C562" s="196"/>
      <c r="D562" s="43"/>
      <c r="E562" s="185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  <c r="CK562" s="43"/>
      <c r="CL562" s="43"/>
      <c r="CM562" s="43"/>
      <c r="CN562" s="43"/>
      <c r="CO562" s="43"/>
      <c r="CP562" s="43"/>
      <c r="CQ562" s="43"/>
      <c r="CR562" s="43"/>
      <c r="CS562" s="43"/>
      <c r="CT562" s="43"/>
      <c r="CU562" s="43"/>
      <c r="CV562" s="43"/>
      <c r="CW562" s="43"/>
      <c r="CX562" s="43"/>
      <c r="CY562" s="43"/>
      <c r="CZ562" s="43"/>
      <c r="DA562" s="43"/>
      <c r="DB562" s="43"/>
      <c r="DC562" s="43"/>
      <c r="DD562" s="43"/>
      <c r="DE562" s="43"/>
      <c r="DF562" s="43"/>
      <c r="DG562" s="43"/>
      <c r="DH562" s="43"/>
      <c r="DI562" s="43"/>
      <c r="DJ562" s="43"/>
      <c r="DK562" s="43"/>
      <c r="DL562" s="43"/>
      <c r="DM562" s="43"/>
      <c r="DN562" s="43"/>
      <c r="DO562" s="43"/>
      <c r="DP562" s="43"/>
      <c r="DQ562" s="43"/>
      <c r="DR562" s="43"/>
      <c r="DS562" s="43"/>
      <c r="DT562" s="43"/>
      <c r="DU562" s="43"/>
      <c r="DV562" s="43"/>
      <c r="DW562" s="43"/>
      <c r="DX562" s="43"/>
      <c r="DY562" s="43"/>
      <c r="DZ562" s="43"/>
      <c r="EA562" s="43"/>
      <c r="EB562" s="43"/>
      <c r="EC562" s="43"/>
      <c r="ED562" s="43"/>
      <c r="EE562" s="43"/>
      <c r="EF562" s="43"/>
      <c r="EG562" s="43"/>
      <c r="EH562" s="43"/>
      <c r="EI562" s="43"/>
      <c r="EJ562" s="43"/>
      <c r="EK562" s="43"/>
      <c r="EL562" s="43"/>
      <c r="EM562" s="43"/>
      <c r="EN562" s="43"/>
      <c r="EO562" s="43"/>
      <c r="EP562" s="43"/>
      <c r="EQ562" s="43"/>
      <c r="ER562" s="43"/>
      <c r="ES562" s="43"/>
      <c r="ET562" s="43"/>
      <c r="EU562" s="43"/>
      <c r="EV562" s="43"/>
      <c r="EW562" s="43"/>
      <c r="EX562" s="43"/>
      <c r="EY562" s="43"/>
      <c r="EZ562" s="43"/>
      <c r="FA562" s="43"/>
      <c r="FB562" s="43"/>
      <c r="FC562" s="43"/>
      <c r="FD562" s="43"/>
      <c r="FE562" s="43"/>
      <c r="FF562" s="43"/>
      <c r="FG562" s="43"/>
      <c r="FH562" s="43"/>
      <c r="FI562" s="43"/>
      <c r="FJ562" s="43"/>
      <c r="FK562" s="43"/>
      <c r="FL562" s="43"/>
      <c r="FM562" s="43"/>
      <c r="FN562" s="43"/>
      <c r="FO562" s="43"/>
      <c r="FP562" s="43"/>
      <c r="FQ562" s="43"/>
      <c r="FR562" s="43"/>
      <c r="FS562" s="43"/>
      <c r="FT562" s="43"/>
      <c r="FU562" s="43"/>
      <c r="FV562" s="43"/>
      <c r="FW562" s="43"/>
      <c r="FX562" s="43"/>
      <c r="FY562" s="43"/>
      <c r="FZ562" s="43"/>
      <c r="GA562" s="43"/>
      <c r="GB562" s="43"/>
      <c r="GC562" s="43"/>
      <c r="GD562" s="43"/>
      <c r="GE562" s="43"/>
      <c r="GF562" s="43"/>
      <c r="GG562" s="43"/>
      <c r="GH562" s="43"/>
      <c r="GI562" s="43"/>
      <c r="GJ562" s="43"/>
      <c r="GK562" s="43"/>
      <c r="GL562" s="43"/>
      <c r="GM562" s="43"/>
      <c r="GN562" s="43"/>
      <c r="GO562" s="43"/>
      <c r="GP562" s="43"/>
      <c r="GQ562" s="43"/>
      <c r="GR562" s="43"/>
      <c r="GS562" s="43"/>
      <c r="GT562" s="43"/>
      <c r="GU562" s="43"/>
      <c r="GV562" s="43"/>
      <c r="GW562" s="43"/>
      <c r="GX562" s="43"/>
      <c r="GY562" s="43"/>
      <c r="GZ562" s="43"/>
      <c r="HA562" s="43"/>
      <c r="HB562" s="43"/>
      <c r="HC562" s="43"/>
      <c r="HD562" s="43"/>
      <c r="HE562" s="43"/>
      <c r="HF562" s="43"/>
      <c r="HG562" s="43"/>
      <c r="HH562" s="43"/>
      <c r="HI562" s="43"/>
      <c r="HJ562" s="43"/>
      <c r="HK562" s="43"/>
      <c r="HL562" s="43"/>
      <c r="HM562" s="43"/>
      <c r="HN562" s="43"/>
      <c r="HO562" s="43"/>
      <c r="HP562" s="43"/>
      <c r="HQ562" s="43"/>
      <c r="HR562" s="43"/>
      <c r="HS562" s="43"/>
      <c r="HT562" s="43"/>
      <c r="HU562" s="43"/>
      <c r="HV562" s="43"/>
      <c r="HW562" s="43"/>
      <c r="HX562" s="43"/>
      <c r="HY562" s="43"/>
      <c r="HZ562" s="43"/>
      <c r="IA562" s="43"/>
      <c r="IB562" s="43"/>
      <c r="IC562" s="43"/>
      <c r="ID562" s="43"/>
      <c r="IE562" s="43"/>
      <c r="IF562" s="43"/>
      <c r="IG562" s="43"/>
      <c r="IH562" s="43"/>
      <c r="II562" s="43"/>
      <c r="IJ562" s="43"/>
      <c r="IK562" s="43"/>
      <c r="IL562" s="43"/>
      <c r="IM562" s="43"/>
      <c r="IN562" s="43"/>
      <c r="IO562" s="43"/>
      <c r="IP562" s="43"/>
      <c r="IQ562" s="43"/>
      <c r="IR562" s="43"/>
      <c r="IS562" s="43"/>
      <c r="IT562" s="43"/>
      <c r="IU562" s="43"/>
      <c r="IV562" s="43"/>
    </row>
    <row r="563" spans="1:256" s="201" customFormat="1" x14ac:dyDescent="0.2">
      <c r="A563" s="185"/>
      <c r="B563" s="187"/>
      <c r="C563" s="196"/>
      <c r="D563" s="43"/>
      <c r="E563" s="185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  <c r="CK563" s="43"/>
      <c r="CL563" s="43"/>
      <c r="CM563" s="43"/>
      <c r="CN563" s="43"/>
      <c r="CO563" s="43"/>
      <c r="CP563" s="43"/>
      <c r="CQ563" s="43"/>
      <c r="CR563" s="43"/>
      <c r="CS563" s="43"/>
      <c r="CT563" s="43"/>
      <c r="CU563" s="43"/>
      <c r="CV563" s="43"/>
      <c r="CW563" s="43"/>
      <c r="CX563" s="43"/>
      <c r="CY563" s="43"/>
      <c r="CZ563" s="43"/>
      <c r="DA563" s="43"/>
      <c r="DB563" s="43"/>
      <c r="DC563" s="43"/>
      <c r="DD563" s="43"/>
      <c r="DE563" s="43"/>
      <c r="DF563" s="43"/>
      <c r="DG563" s="43"/>
      <c r="DH563" s="43"/>
      <c r="DI563" s="43"/>
      <c r="DJ563" s="43"/>
      <c r="DK563" s="43"/>
      <c r="DL563" s="43"/>
      <c r="DM563" s="43"/>
      <c r="DN563" s="43"/>
      <c r="DO563" s="43"/>
      <c r="DP563" s="43"/>
      <c r="DQ563" s="43"/>
      <c r="DR563" s="43"/>
      <c r="DS563" s="43"/>
      <c r="DT563" s="43"/>
      <c r="DU563" s="43"/>
      <c r="DV563" s="43"/>
      <c r="DW563" s="43"/>
      <c r="DX563" s="43"/>
      <c r="DY563" s="43"/>
      <c r="DZ563" s="43"/>
      <c r="EA563" s="43"/>
      <c r="EB563" s="43"/>
      <c r="EC563" s="43"/>
      <c r="ED563" s="43"/>
      <c r="EE563" s="43"/>
      <c r="EF563" s="43"/>
      <c r="EG563" s="43"/>
      <c r="EH563" s="43"/>
      <c r="EI563" s="43"/>
      <c r="EJ563" s="43"/>
      <c r="EK563" s="43"/>
      <c r="EL563" s="43"/>
      <c r="EM563" s="43"/>
      <c r="EN563" s="43"/>
      <c r="EO563" s="43"/>
      <c r="EP563" s="43"/>
      <c r="EQ563" s="43"/>
      <c r="ER563" s="43"/>
      <c r="ES563" s="43"/>
      <c r="ET563" s="43"/>
      <c r="EU563" s="43"/>
      <c r="EV563" s="43"/>
      <c r="EW563" s="43"/>
      <c r="EX563" s="43"/>
      <c r="EY563" s="43"/>
      <c r="EZ563" s="43"/>
      <c r="FA563" s="43"/>
      <c r="FB563" s="43"/>
      <c r="FC563" s="43"/>
      <c r="FD563" s="43"/>
      <c r="FE563" s="43"/>
      <c r="FF563" s="43"/>
      <c r="FG563" s="43"/>
      <c r="FH563" s="43"/>
      <c r="FI563" s="43"/>
      <c r="FJ563" s="43"/>
      <c r="FK563" s="43"/>
      <c r="FL563" s="43"/>
      <c r="FM563" s="43"/>
      <c r="FN563" s="43"/>
      <c r="FO563" s="43"/>
      <c r="FP563" s="43"/>
      <c r="FQ563" s="43"/>
      <c r="FR563" s="43"/>
      <c r="FS563" s="43"/>
      <c r="FT563" s="43"/>
      <c r="FU563" s="43"/>
      <c r="FV563" s="43"/>
      <c r="FW563" s="43"/>
      <c r="FX563" s="43"/>
      <c r="FY563" s="43"/>
      <c r="FZ563" s="43"/>
      <c r="GA563" s="43"/>
      <c r="GB563" s="43"/>
      <c r="GC563" s="43"/>
      <c r="GD563" s="43"/>
      <c r="GE563" s="43"/>
      <c r="GF563" s="43"/>
      <c r="GG563" s="43"/>
      <c r="GH563" s="43"/>
      <c r="GI563" s="43"/>
      <c r="GJ563" s="43"/>
      <c r="GK563" s="43"/>
      <c r="GL563" s="43"/>
      <c r="GM563" s="43"/>
      <c r="GN563" s="43"/>
      <c r="GO563" s="43"/>
      <c r="GP563" s="43"/>
      <c r="GQ563" s="43"/>
      <c r="GR563" s="43"/>
      <c r="GS563" s="43"/>
      <c r="GT563" s="43"/>
      <c r="GU563" s="43"/>
      <c r="GV563" s="43"/>
      <c r="GW563" s="43"/>
      <c r="GX563" s="43"/>
      <c r="GY563" s="43"/>
      <c r="GZ563" s="43"/>
      <c r="HA563" s="43"/>
      <c r="HB563" s="43"/>
      <c r="HC563" s="43"/>
      <c r="HD563" s="43"/>
      <c r="HE563" s="43"/>
      <c r="HF563" s="43"/>
      <c r="HG563" s="43"/>
      <c r="HH563" s="43"/>
      <c r="HI563" s="43"/>
      <c r="HJ563" s="43"/>
      <c r="HK563" s="43"/>
      <c r="HL563" s="43"/>
      <c r="HM563" s="43"/>
      <c r="HN563" s="43"/>
      <c r="HO563" s="43"/>
      <c r="HP563" s="43"/>
      <c r="HQ563" s="43"/>
      <c r="HR563" s="43"/>
      <c r="HS563" s="43"/>
      <c r="HT563" s="43"/>
      <c r="HU563" s="43"/>
      <c r="HV563" s="43"/>
      <c r="HW563" s="43"/>
      <c r="HX563" s="43"/>
      <c r="HY563" s="43"/>
      <c r="HZ563" s="43"/>
      <c r="IA563" s="43"/>
      <c r="IB563" s="43"/>
      <c r="IC563" s="43"/>
      <c r="ID563" s="43"/>
      <c r="IE563" s="43"/>
      <c r="IF563" s="43"/>
      <c r="IG563" s="43"/>
      <c r="IH563" s="43"/>
      <c r="II563" s="43"/>
      <c r="IJ563" s="43"/>
      <c r="IK563" s="43"/>
      <c r="IL563" s="43"/>
      <c r="IM563" s="43"/>
      <c r="IN563" s="43"/>
      <c r="IO563" s="43"/>
      <c r="IP563" s="43"/>
      <c r="IQ563" s="43"/>
      <c r="IR563" s="43"/>
      <c r="IS563" s="43"/>
      <c r="IT563" s="43"/>
      <c r="IU563" s="43"/>
      <c r="IV563" s="43"/>
    </row>
    <row r="564" spans="1:256" s="201" customFormat="1" x14ac:dyDescent="0.2">
      <c r="A564" s="185"/>
      <c r="B564" s="187"/>
      <c r="C564" s="196"/>
      <c r="D564" s="43"/>
      <c r="E564" s="185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  <c r="CK564" s="43"/>
      <c r="CL564" s="43"/>
      <c r="CM564" s="43"/>
      <c r="CN564" s="43"/>
      <c r="CO564" s="43"/>
      <c r="CP564" s="43"/>
      <c r="CQ564" s="43"/>
      <c r="CR564" s="43"/>
      <c r="CS564" s="43"/>
      <c r="CT564" s="43"/>
      <c r="CU564" s="43"/>
      <c r="CV564" s="43"/>
      <c r="CW564" s="43"/>
      <c r="CX564" s="43"/>
      <c r="CY564" s="43"/>
      <c r="CZ564" s="43"/>
      <c r="DA564" s="43"/>
      <c r="DB564" s="43"/>
      <c r="DC564" s="43"/>
      <c r="DD564" s="43"/>
      <c r="DE564" s="43"/>
      <c r="DF564" s="43"/>
      <c r="DG564" s="43"/>
      <c r="DH564" s="43"/>
      <c r="DI564" s="43"/>
      <c r="DJ564" s="43"/>
      <c r="DK564" s="43"/>
      <c r="DL564" s="43"/>
      <c r="DM564" s="43"/>
      <c r="DN564" s="43"/>
      <c r="DO564" s="43"/>
      <c r="DP564" s="43"/>
      <c r="DQ564" s="43"/>
      <c r="DR564" s="43"/>
      <c r="DS564" s="43"/>
      <c r="DT564" s="43"/>
      <c r="DU564" s="43"/>
      <c r="DV564" s="43"/>
      <c r="DW564" s="43"/>
      <c r="DX564" s="43"/>
      <c r="DY564" s="43"/>
      <c r="DZ564" s="43"/>
      <c r="EA564" s="43"/>
      <c r="EB564" s="43"/>
      <c r="EC564" s="43"/>
      <c r="ED564" s="43"/>
      <c r="EE564" s="43"/>
      <c r="EF564" s="43"/>
      <c r="EG564" s="43"/>
      <c r="EH564" s="43"/>
      <c r="EI564" s="43"/>
      <c r="EJ564" s="43"/>
      <c r="EK564" s="43"/>
      <c r="EL564" s="43"/>
      <c r="EM564" s="43"/>
      <c r="EN564" s="43"/>
      <c r="EO564" s="43"/>
      <c r="EP564" s="43"/>
      <c r="EQ564" s="43"/>
      <c r="ER564" s="43"/>
      <c r="ES564" s="43"/>
      <c r="ET564" s="43"/>
      <c r="EU564" s="43"/>
      <c r="EV564" s="43"/>
      <c r="EW564" s="43"/>
      <c r="EX564" s="43"/>
      <c r="EY564" s="43"/>
      <c r="EZ564" s="43"/>
      <c r="FA564" s="43"/>
      <c r="FB564" s="43"/>
      <c r="FC564" s="43"/>
      <c r="FD564" s="43"/>
      <c r="FE564" s="43"/>
      <c r="FF564" s="43"/>
      <c r="FG564" s="43"/>
      <c r="FH564" s="43"/>
      <c r="FI564" s="43"/>
      <c r="FJ564" s="43"/>
      <c r="FK564" s="43"/>
      <c r="FL564" s="43"/>
      <c r="FM564" s="43"/>
      <c r="FN564" s="43"/>
      <c r="FO564" s="43"/>
      <c r="FP564" s="43"/>
      <c r="FQ564" s="43"/>
      <c r="FR564" s="43"/>
      <c r="FS564" s="43"/>
      <c r="FT564" s="43"/>
      <c r="FU564" s="43"/>
      <c r="FV564" s="43"/>
      <c r="FW564" s="43"/>
      <c r="FX564" s="43"/>
      <c r="FY564" s="43"/>
      <c r="FZ564" s="43"/>
      <c r="GA564" s="43"/>
      <c r="GB564" s="43"/>
      <c r="GC564" s="43"/>
      <c r="GD564" s="43"/>
      <c r="GE564" s="43"/>
      <c r="GF564" s="43"/>
      <c r="GG564" s="43"/>
      <c r="GH564" s="43"/>
      <c r="GI564" s="43"/>
      <c r="GJ564" s="43"/>
      <c r="GK564" s="43"/>
      <c r="GL564" s="43"/>
      <c r="GM564" s="43"/>
      <c r="GN564" s="43"/>
      <c r="GO564" s="43"/>
      <c r="GP564" s="43"/>
      <c r="GQ564" s="43"/>
      <c r="GR564" s="43"/>
      <c r="GS564" s="43"/>
      <c r="GT564" s="43"/>
      <c r="GU564" s="43"/>
      <c r="GV564" s="43"/>
      <c r="GW564" s="43"/>
      <c r="GX564" s="43"/>
      <c r="GY564" s="43"/>
      <c r="GZ564" s="43"/>
      <c r="HA564" s="43"/>
      <c r="HB564" s="43"/>
      <c r="HC564" s="43"/>
      <c r="HD564" s="43"/>
      <c r="HE564" s="43"/>
      <c r="HF564" s="43"/>
      <c r="HG564" s="43"/>
      <c r="HH564" s="43"/>
      <c r="HI564" s="43"/>
      <c r="HJ564" s="43"/>
      <c r="HK564" s="43"/>
      <c r="HL564" s="43"/>
      <c r="HM564" s="43"/>
      <c r="HN564" s="43"/>
      <c r="HO564" s="43"/>
      <c r="HP564" s="43"/>
      <c r="HQ564" s="43"/>
      <c r="HR564" s="43"/>
      <c r="HS564" s="43"/>
      <c r="HT564" s="43"/>
      <c r="HU564" s="43"/>
      <c r="HV564" s="43"/>
      <c r="HW564" s="43"/>
      <c r="HX564" s="43"/>
      <c r="HY564" s="43"/>
      <c r="HZ564" s="43"/>
      <c r="IA564" s="43"/>
      <c r="IB564" s="43"/>
      <c r="IC564" s="43"/>
      <c r="ID564" s="43"/>
      <c r="IE564" s="43"/>
      <c r="IF564" s="43"/>
      <c r="IG564" s="43"/>
      <c r="IH564" s="43"/>
      <c r="II564" s="43"/>
      <c r="IJ564" s="43"/>
      <c r="IK564" s="43"/>
      <c r="IL564" s="43"/>
      <c r="IM564" s="43"/>
      <c r="IN564" s="43"/>
      <c r="IO564" s="43"/>
      <c r="IP564" s="43"/>
      <c r="IQ564" s="43"/>
      <c r="IR564" s="43"/>
      <c r="IS564" s="43"/>
      <c r="IT564" s="43"/>
      <c r="IU564" s="43"/>
      <c r="IV564" s="43"/>
    </row>
    <row r="565" spans="1:256" s="201" customFormat="1" x14ac:dyDescent="0.2">
      <c r="A565" s="185"/>
      <c r="B565" s="187"/>
      <c r="C565" s="196"/>
      <c r="D565" s="43"/>
      <c r="E565" s="185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  <c r="CK565" s="43"/>
      <c r="CL565" s="43"/>
      <c r="CM565" s="43"/>
      <c r="CN565" s="43"/>
      <c r="CO565" s="43"/>
      <c r="CP565" s="43"/>
      <c r="CQ565" s="43"/>
      <c r="CR565" s="43"/>
      <c r="CS565" s="43"/>
      <c r="CT565" s="43"/>
      <c r="CU565" s="43"/>
      <c r="CV565" s="43"/>
      <c r="CW565" s="43"/>
      <c r="CX565" s="43"/>
      <c r="CY565" s="43"/>
      <c r="CZ565" s="43"/>
      <c r="DA565" s="43"/>
      <c r="DB565" s="43"/>
      <c r="DC565" s="43"/>
      <c r="DD565" s="43"/>
      <c r="DE565" s="43"/>
      <c r="DF565" s="43"/>
      <c r="DG565" s="43"/>
      <c r="DH565" s="43"/>
      <c r="DI565" s="43"/>
      <c r="DJ565" s="43"/>
      <c r="DK565" s="43"/>
      <c r="DL565" s="43"/>
      <c r="DM565" s="43"/>
      <c r="DN565" s="43"/>
      <c r="DO565" s="43"/>
      <c r="DP565" s="43"/>
      <c r="DQ565" s="43"/>
      <c r="DR565" s="43"/>
      <c r="DS565" s="43"/>
      <c r="DT565" s="43"/>
      <c r="DU565" s="43"/>
      <c r="DV565" s="43"/>
      <c r="DW565" s="43"/>
      <c r="DX565" s="43"/>
      <c r="DY565" s="43"/>
      <c r="DZ565" s="43"/>
      <c r="EA565" s="43"/>
      <c r="EB565" s="43"/>
      <c r="EC565" s="43"/>
      <c r="ED565" s="43"/>
      <c r="EE565" s="43"/>
      <c r="EF565" s="43"/>
      <c r="EG565" s="43"/>
      <c r="EH565" s="43"/>
      <c r="EI565" s="43"/>
      <c r="EJ565" s="43"/>
      <c r="EK565" s="43"/>
      <c r="EL565" s="43"/>
      <c r="EM565" s="43"/>
      <c r="EN565" s="43"/>
      <c r="EO565" s="43"/>
      <c r="EP565" s="43"/>
      <c r="EQ565" s="43"/>
      <c r="ER565" s="43"/>
      <c r="ES565" s="43"/>
      <c r="ET565" s="43"/>
      <c r="EU565" s="43"/>
      <c r="EV565" s="43"/>
      <c r="EW565" s="43"/>
      <c r="EX565" s="43"/>
      <c r="EY565" s="43"/>
      <c r="EZ565" s="43"/>
      <c r="FA565" s="43"/>
      <c r="FB565" s="43"/>
      <c r="FC565" s="43"/>
      <c r="FD565" s="43"/>
      <c r="FE565" s="43"/>
      <c r="FF565" s="43"/>
      <c r="FG565" s="43"/>
      <c r="FH565" s="43"/>
      <c r="FI565" s="43"/>
      <c r="FJ565" s="43"/>
      <c r="FK565" s="43"/>
      <c r="FL565" s="43"/>
      <c r="FM565" s="43"/>
      <c r="FN565" s="43"/>
      <c r="FO565" s="43"/>
      <c r="FP565" s="43"/>
      <c r="FQ565" s="43"/>
      <c r="FR565" s="43"/>
      <c r="FS565" s="43"/>
      <c r="FT565" s="43"/>
      <c r="FU565" s="43"/>
      <c r="FV565" s="43"/>
      <c r="FW565" s="43"/>
      <c r="FX565" s="43"/>
      <c r="FY565" s="43"/>
      <c r="FZ565" s="43"/>
      <c r="GA565" s="43"/>
      <c r="GB565" s="43"/>
      <c r="GC565" s="43"/>
      <c r="GD565" s="43"/>
      <c r="GE565" s="43"/>
      <c r="GF565" s="43"/>
      <c r="GG565" s="43"/>
      <c r="GH565" s="43"/>
      <c r="GI565" s="43"/>
      <c r="GJ565" s="43"/>
      <c r="GK565" s="43"/>
      <c r="GL565" s="43"/>
      <c r="GM565" s="43"/>
      <c r="GN565" s="43"/>
      <c r="GO565" s="43"/>
      <c r="GP565" s="43"/>
      <c r="GQ565" s="43"/>
      <c r="GR565" s="43"/>
      <c r="GS565" s="43"/>
      <c r="GT565" s="43"/>
      <c r="GU565" s="43"/>
      <c r="GV565" s="43"/>
      <c r="GW565" s="43"/>
      <c r="GX565" s="43"/>
      <c r="GY565" s="43"/>
      <c r="GZ565" s="43"/>
      <c r="HA565" s="43"/>
      <c r="HB565" s="43"/>
      <c r="HC565" s="43"/>
      <c r="HD565" s="43"/>
      <c r="HE565" s="43"/>
      <c r="HF565" s="43"/>
      <c r="HG565" s="43"/>
      <c r="HH565" s="43"/>
      <c r="HI565" s="43"/>
      <c r="HJ565" s="43"/>
      <c r="HK565" s="43"/>
      <c r="HL565" s="43"/>
      <c r="HM565" s="43"/>
      <c r="HN565" s="43"/>
      <c r="HO565" s="43"/>
      <c r="HP565" s="43"/>
      <c r="HQ565" s="43"/>
      <c r="HR565" s="43"/>
      <c r="HS565" s="43"/>
      <c r="HT565" s="43"/>
      <c r="HU565" s="43"/>
      <c r="HV565" s="43"/>
      <c r="HW565" s="43"/>
      <c r="HX565" s="43"/>
      <c r="HY565" s="43"/>
      <c r="HZ565" s="43"/>
      <c r="IA565" s="43"/>
      <c r="IB565" s="43"/>
      <c r="IC565" s="43"/>
      <c r="ID565" s="43"/>
      <c r="IE565" s="43"/>
      <c r="IF565" s="43"/>
      <c r="IG565" s="43"/>
      <c r="IH565" s="43"/>
      <c r="II565" s="43"/>
      <c r="IJ565" s="43"/>
      <c r="IK565" s="43"/>
      <c r="IL565" s="43"/>
      <c r="IM565" s="43"/>
      <c r="IN565" s="43"/>
      <c r="IO565" s="43"/>
      <c r="IP565" s="43"/>
      <c r="IQ565" s="43"/>
      <c r="IR565" s="43"/>
      <c r="IS565" s="43"/>
      <c r="IT565" s="43"/>
      <c r="IU565" s="43"/>
      <c r="IV565" s="43"/>
    </row>
    <row r="566" spans="1:256" s="201" customFormat="1" x14ac:dyDescent="0.2">
      <c r="A566" s="185"/>
      <c r="B566" s="187"/>
      <c r="C566" s="196"/>
      <c r="D566" s="43"/>
      <c r="E566" s="185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  <c r="CK566" s="43"/>
      <c r="CL566" s="43"/>
      <c r="CM566" s="43"/>
      <c r="CN566" s="43"/>
      <c r="CO566" s="43"/>
      <c r="CP566" s="43"/>
      <c r="CQ566" s="43"/>
      <c r="CR566" s="43"/>
      <c r="CS566" s="43"/>
      <c r="CT566" s="43"/>
      <c r="CU566" s="43"/>
      <c r="CV566" s="43"/>
      <c r="CW566" s="43"/>
      <c r="CX566" s="43"/>
      <c r="CY566" s="43"/>
      <c r="CZ566" s="43"/>
      <c r="DA566" s="43"/>
      <c r="DB566" s="43"/>
      <c r="DC566" s="43"/>
      <c r="DD566" s="43"/>
      <c r="DE566" s="43"/>
      <c r="DF566" s="43"/>
      <c r="DG566" s="43"/>
      <c r="DH566" s="43"/>
      <c r="DI566" s="43"/>
      <c r="DJ566" s="43"/>
      <c r="DK566" s="43"/>
      <c r="DL566" s="43"/>
      <c r="DM566" s="43"/>
      <c r="DN566" s="43"/>
      <c r="DO566" s="43"/>
      <c r="DP566" s="43"/>
      <c r="DQ566" s="43"/>
      <c r="DR566" s="43"/>
      <c r="DS566" s="43"/>
      <c r="DT566" s="43"/>
      <c r="DU566" s="43"/>
      <c r="DV566" s="43"/>
      <c r="DW566" s="43"/>
      <c r="DX566" s="43"/>
      <c r="DY566" s="43"/>
      <c r="DZ566" s="43"/>
      <c r="EA566" s="43"/>
      <c r="EB566" s="43"/>
      <c r="EC566" s="43"/>
      <c r="ED566" s="43"/>
      <c r="EE566" s="43"/>
      <c r="EF566" s="43"/>
      <c r="EG566" s="43"/>
      <c r="EH566" s="43"/>
      <c r="EI566" s="43"/>
      <c r="EJ566" s="43"/>
      <c r="EK566" s="43"/>
      <c r="EL566" s="43"/>
      <c r="EM566" s="43"/>
      <c r="EN566" s="43"/>
      <c r="EO566" s="43"/>
      <c r="EP566" s="43"/>
      <c r="EQ566" s="43"/>
      <c r="ER566" s="43"/>
      <c r="ES566" s="43"/>
      <c r="ET566" s="43"/>
      <c r="EU566" s="43"/>
      <c r="EV566" s="43"/>
      <c r="EW566" s="43"/>
      <c r="EX566" s="43"/>
      <c r="EY566" s="43"/>
      <c r="EZ566" s="43"/>
      <c r="FA566" s="43"/>
      <c r="FB566" s="43"/>
      <c r="FC566" s="43"/>
      <c r="FD566" s="43"/>
      <c r="FE566" s="43"/>
      <c r="FF566" s="43"/>
      <c r="FG566" s="43"/>
      <c r="FH566" s="43"/>
      <c r="FI566" s="43"/>
      <c r="FJ566" s="43"/>
      <c r="FK566" s="43"/>
      <c r="FL566" s="43"/>
      <c r="FM566" s="43"/>
      <c r="FN566" s="43"/>
      <c r="FO566" s="43"/>
      <c r="FP566" s="43"/>
      <c r="FQ566" s="43"/>
      <c r="FR566" s="43"/>
      <c r="FS566" s="43"/>
      <c r="FT566" s="43"/>
      <c r="FU566" s="43"/>
      <c r="FV566" s="43"/>
      <c r="FW566" s="43"/>
      <c r="FX566" s="43"/>
      <c r="FY566" s="43"/>
      <c r="FZ566" s="43"/>
      <c r="GA566" s="43"/>
      <c r="GB566" s="43"/>
      <c r="GC566" s="43"/>
      <c r="GD566" s="43"/>
      <c r="GE566" s="43"/>
      <c r="GF566" s="43"/>
      <c r="GG566" s="43"/>
      <c r="GH566" s="43"/>
      <c r="GI566" s="43"/>
      <c r="GJ566" s="43"/>
      <c r="GK566" s="43"/>
      <c r="GL566" s="43"/>
      <c r="GM566" s="43"/>
      <c r="GN566" s="43"/>
      <c r="GO566" s="43"/>
      <c r="GP566" s="43"/>
      <c r="GQ566" s="43"/>
      <c r="GR566" s="43"/>
      <c r="GS566" s="43"/>
      <c r="GT566" s="43"/>
      <c r="GU566" s="43"/>
      <c r="GV566" s="43"/>
      <c r="GW566" s="43"/>
      <c r="GX566" s="43"/>
      <c r="GY566" s="43"/>
      <c r="GZ566" s="43"/>
      <c r="HA566" s="43"/>
      <c r="HB566" s="43"/>
      <c r="HC566" s="43"/>
      <c r="HD566" s="43"/>
      <c r="HE566" s="43"/>
      <c r="HF566" s="43"/>
      <c r="HG566" s="43"/>
      <c r="HH566" s="43"/>
      <c r="HI566" s="43"/>
      <c r="HJ566" s="43"/>
      <c r="HK566" s="43"/>
      <c r="HL566" s="43"/>
      <c r="HM566" s="43"/>
      <c r="HN566" s="43"/>
      <c r="HO566" s="43"/>
      <c r="HP566" s="43"/>
      <c r="HQ566" s="43"/>
      <c r="HR566" s="43"/>
      <c r="HS566" s="43"/>
      <c r="HT566" s="43"/>
      <c r="HU566" s="43"/>
      <c r="HV566" s="43"/>
      <c r="HW566" s="43"/>
      <c r="HX566" s="43"/>
      <c r="HY566" s="43"/>
      <c r="HZ566" s="43"/>
      <c r="IA566" s="43"/>
      <c r="IB566" s="43"/>
      <c r="IC566" s="43"/>
      <c r="ID566" s="43"/>
      <c r="IE566" s="43"/>
      <c r="IF566" s="43"/>
      <c r="IG566" s="43"/>
      <c r="IH566" s="43"/>
      <c r="II566" s="43"/>
      <c r="IJ566" s="43"/>
      <c r="IK566" s="43"/>
      <c r="IL566" s="43"/>
      <c r="IM566" s="43"/>
      <c r="IN566" s="43"/>
      <c r="IO566" s="43"/>
      <c r="IP566" s="43"/>
      <c r="IQ566" s="43"/>
      <c r="IR566" s="43"/>
      <c r="IS566" s="43"/>
      <c r="IT566" s="43"/>
      <c r="IU566" s="43"/>
      <c r="IV566" s="43"/>
    </row>
    <row r="567" spans="1:256" s="201" customFormat="1" x14ac:dyDescent="0.2">
      <c r="A567" s="185"/>
      <c r="B567" s="187"/>
      <c r="C567" s="196"/>
      <c r="D567" s="43"/>
      <c r="E567" s="185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  <c r="CK567" s="43"/>
      <c r="CL567" s="43"/>
      <c r="CM567" s="43"/>
      <c r="CN567" s="43"/>
      <c r="CO567" s="43"/>
      <c r="CP567" s="43"/>
      <c r="CQ567" s="43"/>
      <c r="CR567" s="43"/>
      <c r="CS567" s="43"/>
      <c r="CT567" s="43"/>
      <c r="CU567" s="43"/>
      <c r="CV567" s="43"/>
      <c r="CW567" s="43"/>
      <c r="CX567" s="43"/>
      <c r="CY567" s="43"/>
      <c r="CZ567" s="43"/>
      <c r="DA567" s="43"/>
      <c r="DB567" s="43"/>
      <c r="DC567" s="43"/>
      <c r="DD567" s="43"/>
      <c r="DE567" s="43"/>
      <c r="DF567" s="43"/>
      <c r="DG567" s="43"/>
      <c r="DH567" s="43"/>
      <c r="DI567" s="43"/>
      <c r="DJ567" s="43"/>
      <c r="DK567" s="43"/>
      <c r="DL567" s="43"/>
      <c r="DM567" s="43"/>
      <c r="DN567" s="43"/>
      <c r="DO567" s="43"/>
      <c r="DP567" s="43"/>
      <c r="DQ567" s="43"/>
      <c r="DR567" s="43"/>
      <c r="DS567" s="43"/>
      <c r="DT567" s="43"/>
      <c r="DU567" s="43"/>
      <c r="DV567" s="43"/>
      <c r="DW567" s="43"/>
      <c r="DX567" s="43"/>
      <c r="DY567" s="43"/>
      <c r="DZ567" s="43"/>
      <c r="EA567" s="43"/>
      <c r="EB567" s="43"/>
      <c r="EC567" s="43"/>
      <c r="ED567" s="43"/>
      <c r="EE567" s="43"/>
      <c r="EF567" s="43"/>
      <c r="EG567" s="43"/>
      <c r="EH567" s="43"/>
      <c r="EI567" s="43"/>
      <c r="EJ567" s="43"/>
      <c r="EK567" s="43"/>
      <c r="EL567" s="43"/>
      <c r="EM567" s="43"/>
      <c r="EN567" s="43"/>
      <c r="EO567" s="43"/>
      <c r="EP567" s="43"/>
      <c r="EQ567" s="43"/>
      <c r="ER567" s="43"/>
      <c r="ES567" s="43"/>
      <c r="ET567" s="43"/>
      <c r="EU567" s="43"/>
      <c r="EV567" s="43"/>
      <c r="EW567" s="43"/>
      <c r="EX567" s="43"/>
      <c r="EY567" s="43"/>
      <c r="EZ567" s="43"/>
      <c r="FA567" s="43"/>
      <c r="FB567" s="43"/>
      <c r="FC567" s="43"/>
      <c r="FD567" s="43"/>
      <c r="FE567" s="43"/>
      <c r="FF567" s="43"/>
      <c r="FG567" s="43"/>
      <c r="FH567" s="43"/>
      <c r="FI567" s="43"/>
      <c r="FJ567" s="43"/>
      <c r="FK567" s="43"/>
      <c r="FL567" s="43"/>
      <c r="FM567" s="43"/>
      <c r="FN567" s="43"/>
      <c r="FO567" s="43"/>
      <c r="FP567" s="43"/>
      <c r="FQ567" s="43"/>
      <c r="FR567" s="43"/>
      <c r="FS567" s="43"/>
      <c r="FT567" s="43"/>
      <c r="FU567" s="43"/>
      <c r="FV567" s="43"/>
      <c r="FW567" s="43"/>
      <c r="FX567" s="43"/>
      <c r="FY567" s="43"/>
      <c r="FZ567" s="43"/>
      <c r="GA567" s="43"/>
      <c r="GB567" s="43"/>
      <c r="GC567" s="43"/>
      <c r="GD567" s="43"/>
      <c r="GE567" s="43"/>
      <c r="GF567" s="43"/>
      <c r="GG567" s="43"/>
      <c r="GH567" s="43"/>
      <c r="GI567" s="43"/>
      <c r="GJ567" s="43"/>
      <c r="GK567" s="43"/>
      <c r="GL567" s="43"/>
      <c r="GM567" s="43"/>
      <c r="GN567" s="43"/>
      <c r="GO567" s="43"/>
      <c r="GP567" s="43"/>
      <c r="GQ567" s="43"/>
      <c r="GR567" s="43"/>
      <c r="GS567" s="43"/>
      <c r="GT567" s="43"/>
      <c r="GU567" s="43"/>
      <c r="GV567" s="43"/>
      <c r="GW567" s="43"/>
      <c r="GX567" s="43"/>
      <c r="GY567" s="43"/>
      <c r="GZ567" s="43"/>
      <c r="HA567" s="43"/>
      <c r="HB567" s="43"/>
      <c r="HC567" s="43"/>
      <c r="HD567" s="43"/>
      <c r="HE567" s="43"/>
      <c r="HF567" s="43"/>
      <c r="HG567" s="43"/>
      <c r="HH567" s="43"/>
      <c r="HI567" s="43"/>
      <c r="HJ567" s="43"/>
      <c r="HK567" s="43"/>
      <c r="HL567" s="43"/>
      <c r="HM567" s="43"/>
      <c r="HN567" s="43"/>
      <c r="HO567" s="43"/>
      <c r="HP567" s="43"/>
      <c r="HQ567" s="43"/>
      <c r="HR567" s="43"/>
      <c r="HS567" s="43"/>
      <c r="HT567" s="43"/>
      <c r="HU567" s="43"/>
      <c r="HV567" s="43"/>
      <c r="HW567" s="43"/>
      <c r="HX567" s="43"/>
      <c r="HY567" s="43"/>
      <c r="HZ567" s="43"/>
      <c r="IA567" s="43"/>
      <c r="IB567" s="43"/>
      <c r="IC567" s="43"/>
      <c r="ID567" s="43"/>
      <c r="IE567" s="43"/>
      <c r="IF567" s="43"/>
      <c r="IG567" s="43"/>
      <c r="IH567" s="43"/>
      <c r="II567" s="43"/>
      <c r="IJ567" s="43"/>
      <c r="IK567" s="43"/>
      <c r="IL567" s="43"/>
      <c r="IM567" s="43"/>
      <c r="IN567" s="43"/>
      <c r="IO567" s="43"/>
      <c r="IP567" s="43"/>
      <c r="IQ567" s="43"/>
      <c r="IR567" s="43"/>
      <c r="IS567" s="43"/>
      <c r="IT567" s="43"/>
      <c r="IU567" s="43"/>
      <c r="IV567" s="43"/>
    </row>
    <row r="568" spans="1:256" s="201" customFormat="1" x14ac:dyDescent="0.2">
      <c r="A568" s="185"/>
      <c r="B568" s="187"/>
      <c r="C568" s="196"/>
      <c r="D568" s="43"/>
      <c r="E568" s="185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  <c r="CK568" s="43"/>
      <c r="CL568" s="43"/>
      <c r="CM568" s="43"/>
      <c r="CN568" s="43"/>
      <c r="CO568" s="43"/>
      <c r="CP568" s="43"/>
      <c r="CQ568" s="43"/>
      <c r="CR568" s="43"/>
      <c r="CS568" s="43"/>
      <c r="CT568" s="43"/>
      <c r="CU568" s="43"/>
      <c r="CV568" s="43"/>
      <c r="CW568" s="43"/>
      <c r="CX568" s="43"/>
      <c r="CY568" s="43"/>
      <c r="CZ568" s="43"/>
      <c r="DA568" s="43"/>
      <c r="DB568" s="43"/>
      <c r="DC568" s="43"/>
      <c r="DD568" s="43"/>
      <c r="DE568" s="43"/>
      <c r="DF568" s="43"/>
      <c r="DG568" s="43"/>
      <c r="DH568" s="43"/>
      <c r="DI568" s="43"/>
      <c r="DJ568" s="43"/>
      <c r="DK568" s="43"/>
      <c r="DL568" s="43"/>
      <c r="DM568" s="43"/>
      <c r="DN568" s="43"/>
      <c r="DO568" s="43"/>
      <c r="DP568" s="43"/>
      <c r="DQ568" s="43"/>
      <c r="DR568" s="43"/>
      <c r="DS568" s="43"/>
      <c r="DT568" s="43"/>
      <c r="DU568" s="43"/>
      <c r="DV568" s="43"/>
      <c r="DW568" s="43"/>
      <c r="DX568" s="43"/>
      <c r="DY568" s="43"/>
      <c r="DZ568" s="43"/>
      <c r="EA568" s="43"/>
      <c r="EB568" s="43"/>
      <c r="EC568" s="43"/>
      <c r="ED568" s="43"/>
      <c r="EE568" s="43"/>
      <c r="EF568" s="43"/>
      <c r="EG568" s="43"/>
      <c r="EH568" s="43"/>
      <c r="EI568" s="43"/>
      <c r="EJ568" s="43"/>
      <c r="EK568" s="43"/>
      <c r="EL568" s="43"/>
      <c r="EM568" s="43"/>
      <c r="EN568" s="43"/>
      <c r="EO568" s="43"/>
      <c r="EP568" s="43"/>
      <c r="EQ568" s="43"/>
      <c r="ER568" s="43"/>
      <c r="ES568" s="43"/>
      <c r="ET568" s="43"/>
      <c r="EU568" s="43"/>
      <c r="EV568" s="43"/>
      <c r="EW568" s="43"/>
      <c r="EX568" s="43"/>
      <c r="EY568" s="43"/>
      <c r="EZ568" s="43"/>
      <c r="FA568" s="43"/>
      <c r="FB568" s="43"/>
      <c r="FC568" s="43"/>
      <c r="FD568" s="43"/>
      <c r="FE568" s="43"/>
      <c r="FF568" s="43"/>
      <c r="FG568" s="43"/>
      <c r="FH568" s="43"/>
      <c r="FI568" s="43"/>
      <c r="FJ568" s="43"/>
      <c r="FK568" s="43"/>
      <c r="FL568" s="43"/>
      <c r="FM568" s="43"/>
      <c r="FN568" s="43"/>
      <c r="FO568" s="43"/>
      <c r="FP568" s="43"/>
      <c r="FQ568" s="43"/>
      <c r="FR568" s="43"/>
      <c r="FS568" s="43"/>
      <c r="FT568" s="43"/>
      <c r="FU568" s="43"/>
      <c r="FV568" s="43"/>
      <c r="FW568" s="43"/>
      <c r="FX568" s="43"/>
      <c r="FY568" s="43"/>
      <c r="FZ568" s="43"/>
      <c r="GA568" s="43"/>
      <c r="GB568" s="43"/>
      <c r="GC568" s="43"/>
      <c r="GD568" s="43"/>
      <c r="GE568" s="43"/>
      <c r="GF568" s="43"/>
      <c r="GG568" s="43"/>
      <c r="GH568" s="43"/>
      <c r="GI568" s="43"/>
      <c r="GJ568" s="43"/>
      <c r="GK568" s="43"/>
      <c r="GL568" s="43"/>
      <c r="GM568" s="43"/>
      <c r="GN568" s="43"/>
      <c r="GO568" s="43"/>
      <c r="GP568" s="43"/>
      <c r="GQ568" s="43"/>
      <c r="GR568" s="43"/>
      <c r="GS568" s="43"/>
      <c r="GT568" s="43"/>
      <c r="GU568" s="43"/>
      <c r="GV568" s="43"/>
      <c r="GW568" s="43"/>
      <c r="GX568" s="43"/>
      <c r="GY568" s="43"/>
      <c r="GZ568" s="43"/>
      <c r="HA568" s="43"/>
      <c r="HB568" s="43"/>
      <c r="HC568" s="43"/>
      <c r="HD568" s="43"/>
      <c r="HE568" s="43"/>
      <c r="HF568" s="43"/>
      <c r="HG568" s="43"/>
      <c r="HH568" s="43"/>
      <c r="HI568" s="43"/>
      <c r="HJ568" s="43"/>
      <c r="HK568" s="43"/>
      <c r="HL568" s="43"/>
      <c r="HM568" s="43"/>
      <c r="HN568" s="43"/>
      <c r="HO568" s="43"/>
      <c r="HP568" s="43"/>
      <c r="HQ568" s="43"/>
      <c r="HR568" s="43"/>
      <c r="HS568" s="43"/>
      <c r="HT568" s="43"/>
      <c r="HU568" s="43"/>
      <c r="HV568" s="43"/>
      <c r="HW568" s="43"/>
      <c r="HX568" s="43"/>
      <c r="HY568" s="43"/>
      <c r="HZ568" s="43"/>
      <c r="IA568" s="43"/>
      <c r="IB568" s="43"/>
      <c r="IC568" s="43"/>
      <c r="ID568" s="43"/>
      <c r="IE568" s="43"/>
      <c r="IF568" s="43"/>
      <c r="IG568" s="43"/>
      <c r="IH568" s="43"/>
      <c r="II568" s="43"/>
      <c r="IJ568" s="43"/>
      <c r="IK568" s="43"/>
      <c r="IL568" s="43"/>
      <c r="IM568" s="43"/>
      <c r="IN568" s="43"/>
      <c r="IO568" s="43"/>
      <c r="IP568" s="43"/>
      <c r="IQ568" s="43"/>
      <c r="IR568" s="43"/>
      <c r="IS568" s="43"/>
      <c r="IT568" s="43"/>
      <c r="IU568" s="43"/>
      <c r="IV568" s="43"/>
    </row>
    <row r="569" spans="1:256" s="201" customFormat="1" x14ac:dyDescent="0.2">
      <c r="A569" s="185"/>
      <c r="B569" s="187"/>
      <c r="C569" s="196"/>
      <c r="D569" s="43"/>
      <c r="E569" s="185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  <c r="CK569" s="43"/>
      <c r="CL569" s="43"/>
      <c r="CM569" s="43"/>
      <c r="CN569" s="43"/>
      <c r="CO569" s="43"/>
      <c r="CP569" s="43"/>
      <c r="CQ569" s="43"/>
      <c r="CR569" s="43"/>
      <c r="CS569" s="43"/>
      <c r="CT569" s="43"/>
      <c r="CU569" s="43"/>
      <c r="CV569" s="43"/>
      <c r="CW569" s="43"/>
      <c r="CX569" s="43"/>
      <c r="CY569" s="43"/>
      <c r="CZ569" s="43"/>
      <c r="DA569" s="43"/>
      <c r="DB569" s="43"/>
      <c r="DC569" s="43"/>
      <c r="DD569" s="43"/>
      <c r="DE569" s="43"/>
      <c r="DF569" s="43"/>
      <c r="DG569" s="43"/>
      <c r="DH569" s="43"/>
      <c r="DI569" s="43"/>
      <c r="DJ569" s="43"/>
      <c r="DK569" s="43"/>
      <c r="DL569" s="43"/>
      <c r="DM569" s="43"/>
      <c r="DN569" s="43"/>
      <c r="DO569" s="43"/>
      <c r="DP569" s="43"/>
      <c r="DQ569" s="43"/>
      <c r="DR569" s="43"/>
      <c r="DS569" s="43"/>
      <c r="DT569" s="43"/>
      <c r="DU569" s="43"/>
      <c r="DV569" s="43"/>
      <c r="DW569" s="43"/>
      <c r="DX569" s="43"/>
      <c r="DY569" s="43"/>
      <c r="DZ569" s="43"/>
      <c r="EA569" s="43"/>
      <c r="EB569" s="43"/>
      <c r="EC569" s="43"/>
      <c r="ED569" s="43"/>
      <c r="EE569" s="43"/>
      <c r="EF569" s="43"/>
      <c r="EG569" s="43"/>
      <c r="EH569" s="43"/>
      <c r="EI569" s="43"/>
      <c r="EJ569" s="43"/>
      <c r="EK569" s="43"/>
      <c r="EL569" s="43"/>
      <c r="EM569" s="43"/>
      <c r="EN569" s="43"/>
      <c r="EO569" s="43"/>
      <c r="EP569" s="43"/>
      <c r="EQ569" s="43"/>
      <c r="ER569" s="43"/>
      <c r="ES569" s="43"/>
      <c r="ET569" s="43"/>
      <c r="EU569" s="43"/>
      <c r="EV569" s="43"/>
      <c r="EW569" s="43"/>
      <c r="EX569" s="43"/>
      <c r="EY569" s="43"/>
      <c r="EZ569" s="43"/>
      <c r="FA569" s="43"/>
      <c r="FB569" s="43"/>
      <c r="FC569" s="43"/>
      <c r="FD569" s="43"/>
      <c r="FE569" s="43"/>
      <c r="FF569" s="43"/>
      <c r="FG569" s="43"/>
      <c r="FH569" s="43"/>
      <c r="FI569" s="43"/>
      <c r="FJ569" s="43"/>
      <c r="FK569" s="43"/>
      <c r="FL569" s="43"/>
      <c r="FM569" s="43"/>
      <c r="FN569" s="43"/>
      <c r="FO569" s="43"/>
      <c r="FP569" s="43"/>
      <c r="FQ569" s="43"/>
      <c r="FR569" s="43"/>
      <c r="FS569" s="43"/>
      <c r="FT569" s="43"/>
      <c r="FU569" s="43"/>
      <c r="FV569" s="43"/>
      <c r="FW569" s="43"/>
      <c r="FX569" s="43"/>
      <c r="FY569" s="43"/>
      <c r="FZ569" s="43"/>
      <c r="GA569" s="43"/>
      <c r="GB569" s="43"/>
      <c r="GC569" s="43"/>
      <c r="GD569" s="43"/>
      <c r="GE569" s="43"/>
      <c r="GF569" s="43"/>
      <c r="GG569" s="43"/>
      <c r="GH569" s="43"/>
      <c r="GI569" s="43"/>
      <c r="GJ569" s="43"/>
      <c r="GK569" s="43"/>
      <c r="GL569" s="43"/>
      <c r="GM569" s="43"/>
      <c r="GN569" s="43"/>
      <c r="GO569" s="43"/>
      <c r="GP569" s="43"/>
      <c r="GQ569" s="43"/>
      <c r="GR569" s="43"/>
      <c r="GS569" s="43"/>
      <c r="GT569" s="43"/>
      <c r="GU569" s="43"/>
      <c r="GV569" s="43"/>
      <c r="GW569" s="43"/>
      <c r="GX569" s="43"/>
      <c r="GY569" s="43"/>
      <c r="GZ569" s="43"/>
      <c r="HA569" s="43"/>
      <c r="HB569" s="43"/>
      <c r="HC569" s="43"/>
      <c r="HD569" s="43"/>
      <c r="HE569" s="43"/>
      <c r="HF569" s="43"/>
      <c r="HG569" s="43"/>
      <c r="HH569" s="43"/>
      <c r="HI569" s="43"/>
      <c r="HJ569" s="43"/>
      <c r="HK569" s="43"/>
      <c r="HL569" s="43"/>
      <c r="HM569" s="43"/>
      <c r="HN569" s="43"/>
      <c r="HO569" s="43"/>
      <c r="HP569" s="43"/>
      <c r="HQ569" s="43"/>
      <c r="HR569" s="43"/>
      <c r="HS569" s="43"/>
      <c r="HT569" s="43"/>
      <c r="HU569" s="43"/>
      <c r="HV569" s="43"/>
      <c r="HW569" s="43"/>
      <c r="HX569" s="43"/>
      <c r="HY569" s="43"/>
      <c r="HZ569" s="43"/>
      <c r="IA569" s="43"/>
      <c r="IB569" s="43"/>
      <c r="IC569" s="43"/>
      <c r="ID569" s="43"/>
      <c r="IE569" s="43"/>
      <c r="IF569" s="43"/>
      <c r="IG569" s="43"/>
      <c r="IH569" s="43"/>
      <c r="II569" s="43"/>
      <c r="IJ569" s="43"/>
      <c r="IK569" s="43"/>
      <c r="IL569" s="43"/>
      <c r="IM569" s="43"/>
      <c r="IN569" s="43"/>
      <c r="IO569" s="43"/>
      <c r="IP569" s="43"/>
      <c r="IQ569" s="43"/>
      <c r="IR569" s="43"/>
      <c r="IS569" s="43"/>
      <c r="IT569" s="43"/>
      <c r="IU569" s="43"/>
      <c r="IV569" s="43"/>
    </row>
    <row r="570" spans="1:256" s="201" customFormat="1" x14ac:dyDescent="0.2">
      <c r="A570" s="185"/>
      <c r="B570" s="187"/>
      <c r="C570" s="196"/>
      <c r="D570" s="43"/>
      <c r="E570" s="185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  <c r="CK570" s="43"/>
      <c r="CL570" s="43"/>
      <c r="CM570" s="43"/>
      <c r="CN570" s="43"/>
      <c r="CO570" s="43"/>
      <c r="CP570" s="43"/>
      <c r="CQ570" s="43"/>
      <c r="CR570" s="43"/>
      <c r="CS570" s="43"/>
      <c r="CT570" s="43"/>
      <c r="CU570" s="43"/>
      <c r="CV570" s="43"/>
      <c r="CW570" s="43"/>
      <c r="CX570" s="43"/>
      <c r="CY570" s="43"/>
      <c r="CZ570" s="43"/>
      <c r="DA570" s="43"/>
      <c r="DB570" s="43"/>
      <c r="DC570" s="43"/>
      <c r="DD570" s="43"/>
      <c r="DE570" s="43"/>
      <c r="DF570" s="43"/>
      <c r="DG570" s="43"/>
      <c r="DH570" s="43"/>
      <c r="DI570" s="43"/>
      <c r="DJ570" s="43"/>
      <c r="DK570" s="43"/>
      <c r="DL570" s="43"/>
      <c r="DM570" s="43"/>
      <c r="DN570" s="43"/>
      <c r="DO570" s="43"/>
      <c r="DP570" s="43"/>
      <c r="DQ570" s="43"/>
      <c r="DR570" s="43"/>
      <c r="DS570" s="43"/>
      <c r="DT570" s="43"/>
      <c r="DU570" s="43"/>
      <c r="DV570" s="43"/>
      <c r="DW570" s="43"/>
      <c r="DX570" s="43"/>
      <c r="DY570" s="43"/>
      <c r="DZ570" s="43"/>
      <c r="EA570" s="43"/>
      <c r="EB570" s="43"/>
      <c r="EC570" s="43"/>
      <c r="ED570" s="43"/>
      <c r="EE570" s="43"/>
      <c r="EF570" s="43"/>
      <c r="EG570" s="43"/>
      <c r="EH570" s="43"/>
      <c r="EI570" s="43"/>
      <c r="EJ570" s="43"/>
      <c r="EK570" s="43"/>
      <c r="EL570" s="43"/>
      <c r="EM570" s="43"/>
      <c r="EN570" s="43"/>
      <c r="EO570" s="43"/>
      <c r="EP570" s="43"/>
      <c r="EQ570" s="43"/>
      <c r="ER570" s="43"/>
      <c r="ES570" s="43"/>
      <c r="ET570" s="43"/>
      <c r="EU570" s="43"/>
      <c r="EV570" s="43"/>
      <c r="EW570" s="43"/>
      <c r="EX570" s="43"/>
      <c r="EY570" s="43"/>
      <c r="EZ570" s="43"/>
      <c r="FA570" s="43"/>
      <c r="FB570" s="43"/>
      <c r="FC570" s="43"/>
      <c r="FD570" s="43"/>
      <c r="FE570" s="43"/>
      <c r="FF570" s="43"/>
      <c r="FG570" s="43"/>
      <c r="FH570" s="43"/>
      <c r="FI570" s="43"/>
      <c r="FJ570" s="43"/>
      <c r="FK570" s="43"/>
      <c r="FL570" s="43"/>
      <c r="FM570" s="43"/>
      <c r="FN570" s="43"/>
      <c r="FO570" s="43"/>
      <c r="FP570" s="43"/>
      <c r="FQ570" s="43"/>
      <c r="FR570" s="43"/>
      <c r="FS570" s="43"/>
      <c r="FT570" s="43"/>
      <c r="FU570" s="43"/>
      <c r="FV570" s="43"/>
      <c r="FW570" s="43"/>
      <c r="FX570" s="43"/>
      <c r="FY570" s="43"/>
      <c r="FZ570" s="43"/>
      <c r="GA570" s="43"/>
      <c r="GB570" s="43"/>
      <c r="GC570" s="43"/>
      <c r="GD570" s="43"/>
      <c r="GE570" s="43"/>
      <c r="GF570" s="43"/>
      <c r="GG570" s="43"/>
      <c r="GH570" s="43"/>
      <c r="GI570" s="43"/>
      <c r="GJ570" s="43"/>
      <c r="GK570" s="43"/>
      <c r="GL570" s="43"/>
      <c r="GM570" s="43"/>
      <c r="GN570" s="43"/>
      <c r="GO570" s="43"/>
      <c r="GP570" s="43"/>
      <c r="GQ570" s="43"/>
      <c r="GR570" s="43"/>
      <c r="GS570" s="43"/>
      <c r="GT570" s="43"/>
      <c r="GU570" s="43"/>
      <c r="GV570" s="43"/>
      <c r="GW570" s="43"/>
      <c r="GX570" s="43"/>
      <c r="GY570" s="43"/>
      <c r="GZ570" s="43"/>
      <c r="HA570" s="43"/>
      <c r="HB570" s="43"/>
      <c r="HC570" s="43"/>
      <c r="HD570" s="43"/>
      <c r="HE570" s="43"/>
      <c r="HF570" s="43"/>
      <c r="HG570" s="43"/>
      <c r="HH570" s="43"/>
      <c r="HI570" s="43"/>
      <c r="HJ570" s="43"/>
      <c r="HK570" s="43"/>
      <c r="HL570" s="43"/>
      <c r="HM570" s="43"/>
      <c r="HN570" s="43"/>
      <c r="HO570" s="43"/>
      <c r="HP570" s="43"/>
      <c r="HQ570" s="43"/>
      <c r="HR570" s="43"/>
      <c r="HS570" s="43"/>
      <c r="HT570" s="43"/>
      <c r="HU570" s="43"/>
      <c r="HV570" s="43"/>
      <c r="HW570" s="43"/>
      <c r="HX570" s="43"/>
      <c r="HY570" s="43"/>
      <c r="HZ570" s="43"/>
      <c r="IA570" s="43"/>
      <c r="IB570" s="43"/>
      <c r="IC570" s="43"/>
      <c r="ID570" s="43"/>
      <c r="IE570" s="43"/>
      <c r="IF570" s="43"/>
      <c r="IG570" s="43"/>
      <c r="IH570" s="43"/>
      <c r="II570" s="43"/>
      <c r="IJ570" s="43"/>
      <c r="IK570" s="43"/>
      <c r="IL570" s="43"/>
      <c r="IM570" s="43"/>
      <c r="IN570" s="43"/>
      <c r="IO570" s="43"/>
      <c r="IP570" s="43"/>
      <c r="IQ570" s="43"/>
      <c r="IR570" s="43"/>
      <c r="IS570" s="43"/>
      <c r="IT570" s="43"/>
      <c r="IU570" s="43"/>
      <c r="IV570" s="43"/>
    </row>
    <row r="571" spans="1:256" s="201" customFormat="1" x14ac:dyDescent="0.2">
      <c r="A571" s="185"/>
      <c r="B571" s="187"/>
      <c r="C571" s="196"/>
      <c r="D571" s="43"/>
      <c r="E571" s="185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  <c r="CK571" s="43"/>
      <c r="CL571" s="43"/>
      <c r="CM571" s="43"/>
      <c r="CN571" s="43"/>
      <c r="CO571" s="43"/>
      <c r="CP571" s="43"/>
      <c r="CQ571" s="43"/>
      <c r="CR571" s="43"/>
      <c r="CS571" s="43"/>
      <c r="CT571" s="43"/>
      <c r="CU571" s="43"/>
      <c r="CV571" s="43"/>
      <c r="CW571" s="43"/>
      <c r="CX571" s="43"/>
      <c r="CY571" s="43"/>
      <c r="CZ571" s="43"/>
      <c r="DA571" s="43"/>
      <c r="DB571" s="43"/>
      <c r="DC571" s="43"/>
      <c r="DD571" s="43"/>
      <c r="DE571" s="43"/>
      <c r="DF571" s="43"/>
      <c r="DG571" s="43"/>
      <c r="DH571" s="43"/>
      <c r="DI571" s="43"/>
      <c r="DJ571" s="43"/>
      <c r="DK571" s="43"/>
      <c r="DL571" s="43"/>
      <c r="DM571" s="43"/>
      <c r="DN571" s="43"/>
      <c r="DO571" s="43"/>
      <c r="DP571" s="43"/>
      <c r="DQ571" s="43"/>
      <c r="DR571" s="43"/>
      <c r="DS571" s="43"/>
      <c r="DT571" s="43"/>
      <c r="DU571" s="43"/>
      <c r="DV571" s="43"/>
      <c r="DW571" s="43"/>
      <c r="DX571" s="43"/>
      <c r="DY571" s="43"/>
      <c r="DZ571" s="43"/>
      <c r="EA571" s="43"/>
      <c r="EB571" s="43"/>
      <c r="EC571" s="43"/>
      <c r="ED571" s="43"/>
      <c r="EE571" s="43"/>
      <c r="EF571" s="43"/>
      <c r="EG571" s="43"/>
      <c r="EH571" s="43"/>
      <c r="EI571" s="43"/>
      <c r="EJ571" s="43"/>
      <c r="EK571" s="43"/>
      <c r="EL571" s="43"/>
      <c r="EM571" s="43"/>
      <c r="EN571" s="43"/>
      <c r="EO571" s="43"/>
      <c r="EP571" s="43"/>
      <c r="EQ571" s="43"/>
      <c r="ER571" s="43"/>
      <c r="ES571" s="43"/>
      <c r="ET571" s="43"/>
      <c r="EU571" s="43"/>
      <c r="EV571" s="43"/>
      <c r="EW571" s="43"/>
      <c r="EX571" s="43"/>
      <c r="EY571" s="43"/>
      <c r="EZ571" s="43"/>
      <c r="FA571" s="43"/>
      <c r="FB571" s="43"/>
      <c r="FC571" s="43"/>
      <c r="FD571" s="43"/>
      <c r="FE571" s="43"/>
      <c r="FF571" s="43"/>
      <c r="FG571" s="43"/>
      <c r="FH571" s="43"/>
      <c r="FI571" s="43"/>
      <c r="FJ571" s="43"/>
      <c r="FK571" s="43"/>
      <c r="FL571" s="43"/>
      <c r="FM571" s="43"/>
      <c r="FN571" s="43"/>
      <c r="FO571" s="43"/>
      <c r="FP571" s="43"/>
      <c r="FQ571" s="43"/>
      <c r="FR571" s="43"/>
      <c r="FS571" s="43"/>
      <c r="FT571" s="43"/>
      <c r="FU571" s="43"/>
      <c r="FV571" s="43"/>
      <c r="FW571" s="43"/>
      <c r="FX571" s="43"/>
      <c r="FY571" s="43"/>
      <c r="FZ571" s="43"/>
      <c r="GA571" s="43"/>
      <c r="GB571" s="43"/>
      <c r="GC571" s="43"/>
      <c r="GD571" s="43"/>
      <c r="GE571" s="43"/>
      <c r="GF571" s="43"/>
      <c r="GG571" s="43"/>
      <c r="GH571" s="43"/>
      <c r="GI571" s="43"/>
      <c r="GJ571" s="43"/>
      <c r="GK571" s="43"/>
      <c r="GL571" s="43"/>
      <c r="GM571" s="43"/>
      <c r="GN571" s="43"/>
      <c r="GO571" s="43"/>
      <c r="GP571" s="43"/>
      <c r="GQ571" s="43"/>
      <c r="GR571" s="43"/>
      <c r="GS571" s="43"/>
      <c r="GT571" s="43"/>
      <c r="GU571" s="43"/>
      <c r="GV571" s="43"/>
      <c r="GW571" s="43"/>
      <c r="GX571" s="43"/>
      <c r="GY571" s="43"/>
      <c r="GZ571" s="43"/>
      <c r="HA571" s="43"/>
      <c r="HB571" s="43"/>
      <c r="HC571" s="43"/>
      <c r="HD571" s="43"/>
      <c r="HE571" s="43"/>
      <c r="HF571" s="43"/>
      <c r="HG571" s="43"/>
      <c r="HH571" s="43"/>
      <c r="HI571" s="43"/>
      <c r="HJ571" s="43"/>
      <c r="HK571" s="43"/>
      <c r="HL571" s="43"/>
      <c r="HM571" s="43"/>
      <c r="HN571" s="43"/>
      <c r="HO571" s="43"/>
      <c r="HP571" s="43"/>
      <c r="HQ571" s="43"/>
      <c r="HR571" s="43"/>
      <c r="HS571" s="43"/>
      <c r="HT571" s="43"/>
      <c r="HU571" s="43"/>
      <c r="HV571" s="43"/>
      <c r="HW571" s="43"/>
      <c r="HX571" s="43"/>
      <c r="HY571" s="43"/>
      <c r="HZ571" s="43"/>
      <c r="IA571" s="43"/>
      <c r="IB571" s="43"/>
      <c r="IC571" s="43"/>
      <c r="ID571" s="43"/>
      <c r="IE571" s="43"/>
      <c r="IF571" s="43"/>
      <c r="IG571" s="43"/>
      <c r="IH571" s="43"/>
      <c r="II571" s="43"/>
      <c r="IJ571" s="43"/>
      <c r="IK571" s="43"/>
      <c r="IL571" s="43"/>
      <c r="IM571" s="43"/>
      <c r="IN571" s="43"/>
      <c r="IO571" s="43"/>
      <c r="IP571" s="43"/>
      <c r="IQ571" s="43"/>
      <c r="IR571" s="43"/>
      <c r="IS571" s="43"/>
      <c r="IT571" s="43"/>
      <c r="IU571" s="43"/>
      <c r="IV571" s="43"/>
    </row>
    <row r="572" spans="1:256" s="201" customFormat="1" x14ac:dyDescent="0.2">
      <c r="A572" s="185"/>
      <c r="B572" s="187"/>
      <c r="C572" s="196"/>
      <c r="D572" s="43"/>
      <c r="E572" s="185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  <c r="CK572" s="43"/>
      <c r="CL572" s="43"/>
      <c r="CM572" s="43"/>
      <c r="CN572" s="43"/>
      <c r="CO572" s="43"/>
      <c r="CP572" s="43"/>
      <c r="CQ572" s="43"/>
      <c r="CR572" s="43"/>
      <c r="CS572" s="43"/>
      <c r="CT572" s="43"/>
      <c r="CU572" s="43"/>
      <c r="CV572" s="43"/>
      <c r="CW572" s="43"/>
      <c r="CX572" s="43"/>
      <c r="CY572" s="43"/>
      <c r="CZ572" s="43"/>
      <c r="DA572" s="43"/>
      <c r="DB572" s="43"/>
      <c r="DC572" s="43"/>
      <c r="DD572" s="43"/>
      <c r="DE572" s="43"/>
      <c r="DF572" s="43"/>
      <c r="DG572" s="43"/>
      <c r="DH572" s="43"/>
      <c r="DI572" s="43"/>
      <c r="DJ572" s="43"/>
      <c r="DK572" s="43"/>
      <c r="DL572" s="43"/>
      <c r="DM572" s="43"/>
      <c r="DN572" s="43"/>
      <c r="DO572" s="43"/>
      <c r="DP572" s="43"/>
      <c r="DQ572" s="43"/>
      <c r="DR572" s="43"/>
      <c r="DS572" s="43"/>
      <c r="DT572" s="43"/>
      <c r="DU572" s="43"/>
      <c r="DV572" s="43"/>
      <c r="DW572" s="43"/>
      <c r="DX572" s="43"/>
      <c r="DY572" s="43"/>
      <c r="DZ572" s="43"/>
      <c r="EA572" s="43"/>
      <c r="EB572" s="43"/>
      <c r="EC572" s="43"/>
      <c r="ED572" s="43"/>
      <c r="EE572" s="43"/>
      <c r="EF572" s="43"/>
      <c r="EG572" s="43"/>
      <c r="EH572" s="43"/>
      <c r="EI572" s="43"/>
      <c r="EJ572" s="43"/>
      <c r="EK572" s="43"/>
      <c r="EL572" s="43"/>
      <c r="EM572" s="43"/>
      <c r="EN572" s="43"/>
      <c r="EO572" s="43"/>
      <c r="EP572" s="43"/>
      <c r="EQ572" s="43"/>
      <c r="ER572" s="43"/>
      <c r="ES572" s="43"/>
      <c r="ET572" s="43"/>
      <c r="EU572" s="43"/>
      <c r="EV572" s="43"/>
      <c r="EW572" s="43"/>
      <c r="EX572" s="43"/>
      <c r="EY572" s="43"/>
      <c r="EZ572" s="43"/>
      <c r="FA572" s="43"/>
      <c r="FB572" s="43"/>
      <c r="FC572" s="43"/>
      <c r="FD572" s="43"/>
      <c r="FE572" s="43"/>
      <c r="FF572" s="43"/>
      <c r="FG572" s="43"/>
      <c r="FH572" s="43"/>
      <c r="FI572" s="43"/>
      <c r="FJ572" s="43"/>
      <c r="FK572" s="43"/>
      <c r="FL572" s="43"/>
      <c r="FM572" s="43"/>
      <c r="FN572" s="43"/>
      <c r="FO572" s="43"/>
      <c r="FP572" s="43"/>
      <c r="FQ572" s="43"/>
      <c r="FR572" s="43"/>
      <c r="FS572" s="43"/>
      <c r="FT572" s="43"/>
      <c r="FU572" s="43"/>
      <c r="FV572" s="43"/>
      <c r="FW572" s="43"/>
      <c r="FX572" s="43"/>
      <c r="FY572" s="43"/>
      <c r="FZ572" s="43"/>
      <c r="GA572" s="43"/>
      <c r="GB572" s="43"/>
      <c r="GC572" s="43"/>
      <c r="GD572" s="43"/>
      <c r="GE572" s="43"/>
      <c r="GF572" s="43"/>
      <c r="GG572" s="43"/>
      <c r="GH572" s="43"/>
      <c r="GI572" s="43"/>
      <c r="GJ572" s="43"/>
      <c r="GK572" s="43"/>
      <c r="GL572" s="43"/>
      <c r="GM572" s="43"/>
      <c r="GN572" s="43"/>
      <c r="GO572" s="43"/>
      <c r="GP572" s="43"/>
      <c r="GQ572" s="43"/>
      <c r="GR572" s="43"/>
      <c r="GS572" s="43"/>
      <c r="GT572" s="43"/>
      <c r="GU572" s="43"/>
      <c r="GV572" s="43"/>
      <c r="GW572" s="43"/>
      <c r="GX572" s="43"/>
      <c r="GY572" s="43"/>
      <c r="GZ572" s="43"/>
      <c r="HA572" s="43"/>
      <c r="HB572" s="43"/>
      <c r="HC572" s="43"/>
      <c r="HD572" s="43"/>
      <c r="HE572" s="43"/>
      <c r="HF572" s="43"/>
      <c r="HG572" s="43"/>
      <c r="HH572" s="43"/>
      <c r="HI572" s="43"/>
      <c r="HJ572" s="43"/>
      <c r="HK572" s="43"/>
      <c r="HL572" s="43"/>
      <c r="HM572" s="43"/>
      <c r="HN572" s="43"/>
      <c r="HO572" s="43"/>
      <c r="HP572" s="43"/>
      <c r="HQ572" s="43"/>
      <c r="HR572" s="43"/>
      <c r="HS572" s="43"/>
      <c r="HT572" s="43"/>
      <c r="HU572" s="43"/>
      <c r="HV572" s="43"/>
      <c r="HW572" s="43"/>
      <c r="HX572" s="43"/>
      <c r="HY572" s="43"/>
      <c r="HZ572" s="43"/>
      <c r="IA572" s="43"/>
      <c r="IB572" s="43"/>
      <c r="IC572" s="43"/>
      <c r="ID572" s="43"/>
      <c r="IE572" s="43"/>
      <c r="IF572" s="43"/>
      <c r="IG572" s="43"/>
      <c r="IH572" s="43"/>
      <c r="II572" s="43"/>
      <c r="IJ572" s="43"/>
      <c r="IK572" s="43"/>
      <c r="IL572" s="43"/>
      <c r="IM572" s="43"/>
      <c r="IN572" s="43"/>
      <c r="IO572" s="43"/>
      <c r="IP572" s="43"/>
      <c r="IQ572" s="43"/>
      <c r="IR572" s="43"/>
      <c r="IS572" s="43"/>
      <c r="IT572" s="43"/>
      <c r="IU572" s="43"/>
      <c r="IV572" s="43"/>
    </row>
    <row r="573" spans="1:256" s="201" customFormat="1" x14ac:dyDescent="0.2">
      <c r="A573" s="185"/>
      <c r="B573" s="187"/>
      <c r="C573" s="196"/>
      <c r="D573" s="43"/>
      <c r="E573" s="185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  <c r="CK573" s="43"/>
      <c r="CL573" s="43"/>
      <c r="CM573" s="43"/>
      <c r="CN573" s="43"/>
      <c r="CO573" s="43"/>
      <c r="CP573" s="43"/>
      <c r="CQ573" s="43"/>
      <c r="CR573" s="43"/>
      <c r="CS573" s="43"/>
      <c r="CT573" s="43"/>
      <c r="CU573" s="43"/>
      <c r="CV573" s="43"/>
      <c r="CW573" s="43"/>
      <c r="CX573" s="43"/>
      <c r="CY573" s="43"/>
      <c r="CZ573" s="43"/>
      <c r="DA573" s="43"/>
      <c r="DB573" s="43"/>
      <c r="DC573" s="43"/>
      <c r="DD573" s="43"/>
      <c r="DE573" s="43"/>
      <c r="DF573" s="43"/>
      <c r="DG573" s="43"/>
      <c r="DH573" s="43"/>
      <c r="DI573" s="43"/>
      <c r="DJ573" s="43"/>
      <c r="DK573" s="43"/>
      <c r="DL573" s="43"/>
      <c r="DM573" s="43"/>
      <c r="DN573" s="43"/>
      <c r="DO573" s="43"/>
      <c r="DP573" s="43"/>
      <c r="DQ573" s="43"/>
      <c r="DR573" s="43"/>
      <c r="DS573" s="43"/>
      <c r="DT573" s="43"/>
      <c r="DU573" s="43"/>
      <c r="DV573" s="43"/>
      <c r="DW573" s="43"/>
      <c r="DX573" s="43"/>
      <c r="DY573" s="43"/>
      <c r="DZ573" s="43"/>
      <c r="EA573" s="43"/>
      <c r="EB573" s="43"/>
      <c r="EC573" s="43"/>
      <c r="ED573" s="43"/>
      <c r="EE573" s="43"/>
      <c r="EF573" s="43"/>
      <c r="EG573" s="43"/>
      <c r="EH573" s="43"/>
      <c r="EI573" s="43"/>
      <c r="EJ573" s="43"/>
      <c r="EK573" s="43"/>
      <c r="EL573" s="43"/>
      <c r="EM573" s="43"/>
      <c r="EN573" s="43"/>
      <c r="EO573" s="43"/>
      <c r="EP573" s="43"/>
      <c r="EQ573" s="43"/>
      <c r="ER573" s="43"/>
      <c r="ES573" s="43"/>
      <c r="ET573" s="43"/>
      <c r="EU573" s="43"/>
      <c r="EV573" s="43"/>
      <c r="EW573" s="43"/>
      <c r="EX573" s="43"/>
      <c r="EY573" s="43"/>
      <c r="EZ573" s="43"/>
      <c r="FA573" s="43"/>
      <c r="FB573" s="43"/>
      <c r="FC573" s="43"/>
      <c r="FD573" s="43"/>
      <c r="FE573" s="43"/>
      <c r="FF573" s="43"/>
      <c r="FG573" s="43"/>
      <c r="FH573" s="43"/>
      <c r="FI573" s="43"/>
      <c r="FJ573" s="43"/>
      <c r="FK573" s="43"/>
      <c r="FL573" s="43"/>
      <c r="FM573" s="43"/>
      <c r="FN573" s="43"/>
      <c r="FO573" s="43"/>
      <c r="FP573" s="43"/>
      <c r="FQ573" s="43"/>
      <c r="FR573" s="43"/>
      <c r="FS573" s="43"/>
      <c r="FT573" s="43"/>
      <c r="FU573" s="43"/>
      <c r="FV573" s="43"/>
      <c r="FW573" s="43"/>
      <c r="FX573" s="43"/>
      <c r="FY573" s="43"/>
      <c r="FZ573" s="43"/>
      <c r="GA573" s="43"/>
      <c r="GB573" s="43"/>
      <c r="GC573" s="43"/>
      <c r="GD573" s="43"/>
      <c r="GE573" s="43"/>
      <c r="GF573" s="43"/>
      <c r="GG573" s="43"/>
      <c r="GH573" s="43"/>
      <c r="GI573" s="43"/>
      <c r="GJ573" s="43"/>
      <c r="GK573" s="43"/>
      <c r="GL573" s="43"/>
      <c r="GM573" s="43"/>
      <c r="GN573" s="43"/>
      <c r="GO573" s="43"/>
      <c r="GP573" s="43"/>
      <c r="GQ573" s="43"/>
      <c r="GR573" s="43"/>
      <c r="GS573" s="43"/>
      <c r="GT573" s="43"/>
      <c r="GU573" s="43"/>
      <c r="GV573" s="43"/>
      <c r="GW573" s="43"/>
      <c r="GX573" s="43"/>
      <c r="GY573" s="43"/>
      <c r="GZ573" s="43"/>
      <c r="HA573" s="43"/>
      <c r="HB573" s="43"/>
      <c r="HC573" s="43"/>
      <c r="HD573" s="43"/>
      <c r="HE573" s="43"/>
      <c r="HF573" s="43"/>
      <c r="HG573" s="43"/>
      <c r="HH573" s="43"/>
      <c r="HI573" s="43"/>
      <c r="HJ573" s="43"/>
      <c r="HK573" s="43"/>
      <c r="HL573" s="43"/>
      <c r="HM573" s="43"/>
      <c r="HN573" s="43"/>
      <c r="HO573" s="43"/>
      <c r="HP573" s="43"/>
      <c r="HQ573" s="43"/>
      <c r="HR573" s="43"/>
      <c r="HS573" s="43"/>
      <c r="HT573" s="43"/>
      <c r="HU573" s="43"/>
      <c r="HV573" s="43"/>
      <c r="HW573" s="43"/>
      <c r="HX573" s="43"/>
      <c r="HY573" s="43"/>
      <c r="HZ573" s="43"/>
      <c r="IA573" s="43"/>
      <c r="IB573" s="43"/>
      <c r="IC573" s="43"/>
      <c r="ID573" s="43"/>
      <c r="IE573" s="43"/>
      <c r="IF573" s="43"/>
      <c r="IG573" s="43"/>
      <c r="IH573" s="43"/>
      <c r="II573" s="43"/>
      <c r="IJ573" s="43"/>
      <c r="IK573" s="43"/>
      <c r="IL573" s="43"/>
      <c r="IM573" s="43"/>
      <c r="IN573" s="43"/>
      <c r="IO573" s="43"/>
      <c r="IP573" s="43"/>
      <c r="IQ573" s="43"/>
      <c r="IR573" s="43"/>
      <c r="IS573" s="43"/>
      <c r="IT573" s="43"/>
      <c r="IU573" s="43"/>
      <c r="IV573" s="43"/>
    </row>
    <row r="574" spans="1:256" s="201" customFormat="1" x14ac:dyDescent="0.2">
      <c r="A574" s="185"/>
      <c r="B574" s="187"/>
      <c r="C574" s="196"/>
      <c r="D574" s="43"/>
      <c r="E574" s="185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  <c r="CK574" s="43"/>
      <c r="CL574" s="43"/>
      <c r="CM574" s="43"/>
      <c r="CN574" s="43"/>
      <c r="CO574" s="43"/>
      <c r="CP574" s="43"/>
      <c r="CQ574" s="43"/>
      <c r="CR574" s="43"/>
      <c r="CS574" s="43"/>
      <c r="CT574" s="43"/>
      <c r="CU574" s="43"/>
      <c r="CV574" s="43"/>
      <c r="CW574" s="43"/>
      <c r="CX574" s="43"/>
      <c r="CY574" s="43"/>
      <c r="CZ574" s="43"/>
      <c r="DA574" s="43"/>
      <c r="DB574" s="43"/>
      <c r="DC574" s="43"/>
      <c r="DD574" s="43"/>
      <c r="DE574" s="43"/>
      <c r="DF574" s="43"/>
      <c r="DG574" s="43"/>
      <c r="DH574" s="43"/>
      <c r="DI574" s="43"/>
      <c r="DJ574" s="43"/>
      <c r="DK574" s="43"/>
      <c r="DL574" s="43"/>
      <c r="DM574" s="43"/>
      <c r="DN574" s="43"/>
      <c r="DO574" s="43"/>
      <c r="DP574" s="43"/>
      <c r="DQ574" s="43"/>
      <c r="DR574" s="43"/>
      <c r="DS574" s="43"/>
      <c r="DT574" s="43"/>
      <c r="DU574" s="43"/>
      <c r="DV574" s="43"/>
      <c r="DW574" s="43"/>
      <c r="DX574" s="43"/>
      <c r="DY574" s="43"/>
      <c r="DZ574" s="43"/>
      <c r="EA574" s="43"/>
      <c r="EB574" s="43"/>
      <c r="EC574" s="43"/>
      <c r="ED574" s="43"/>
      <c r="EE574" s="43"/>
      <c r="EF574" s="43"/>
      <c r="EG574" s="43"/>
      <c r="EH574" s="43"/>
      <c r="EI574" s="43"/>
      <c r="EJ574" s="43"/>
      <c r="EK574" s="43"/>
      <c r="EL574" s="43"/>
      <c r="EM574" s="43"/>
      <c r="EN574" s="43"/>
      <c r="EO574" s="43"/>
      <c r="EP574" s="43"/>
      <c r="EQ574" s="43"/>
      <c r="ER574" s="43"/>
      <c r="ES574" s="43"/>
      <c r="ET574" s="43"/>
      <c r="EU574" s="43"/>
      <c r="EV574" s="43"/>
      <c r="EW574" s="43"/>
      <c r="EX574" s="43"/>
      <c r="EY574" s="43"/>
      <c r="EZ574" s="43"/>
      <c r="FA574" s="43"/>
      <c r="FB574" s="43"/>
      <c r="FC574" s="43"/>
      <c r="FD574" s="43"/>
      <c r="FE574" s="43"/>
      <c r="FF574" s="43"/>
      <c r="FG574" s="43"/>
      <c r="FH574" s="43"/>
      <c r="FI574" s="43"/>
      <c r="FJ574" s="43"/>
      <c r="FK574" s="43"/>
      <c r="FL574" s="43"/>
      <c r="FM574" s="43"/>
      <c r="FN574" s="43"/>
      <c r="FO574" s="43"/>
      <c r="FP574" s="43"/>
      <c r="FQ574" s="43"/>
      <c r="FR574" s="43"/>
      <c r="FS574" s="43"/>
      <c r="FT574" s="43"/>
      <c r="FU574" s="43"/>
      <c r="FV574" s="43"/>
      <c r="FW574" s="43"/>
      <c r="FX574" s="43"/>
      <c r="FY574" s="43"/>
      <c r="FZ574" s="43"/>
      <c r="GA574" s="43"/>
      <c r="GB574" s="43"/>
      <c r="GC574" s="43"/>
      <c r="GD574" s="43"/>
      <c r="GE574" s="43"/>
      <c r="GF574" s="43"/>
      <c r="GG574" s="43"/>
      <c r="GH574" s="43"/>
      <c r="GI574" s="43"/>
      <c r="GJ574" s="43"/>
      <c r="GK574" s="43"/>
      <c r="GL574" s="43"/>
      <c r="GM574" s="43"/>
      <c r="GN574" s="43"/>
      <c r="GO574" s="43"/>
      <c r="GP574" s="43"/>
      <c r="GQ574" s="43"/>
      <c r="GR574" s="43"/>
      <c r="GS574" s="43"/>
      <c r="GT574" s="43"/>
      <c r="GU574" s="43"/>
      <c r="GV574" s="43"/>
      <c r="GW574" s="43"/>
      <c r="GX574" s="43"/>
      <c r="GY574" s="43"/>
      <c r="GZ574" s="43"/>
      <c r="HA574" s="43"/>
      <c r="HB574" s="43"/>
      <c r="HC574" s="43"/>
      <c r="HD574" s="43"/>
      <c r="HE574" s="43"/>
      <c r="HF574" s="43"/>
      <c r="HG574" s="43"/>
      <c r="HH574" s="43"/>
      <c r="HI574" s="43"/>
      <c r="HJ574" s="43"/>
      <c r="HK574" s="43"/>
      <c r="HL574" s="43"/>
      <c r="HM574" s="43"/>
      <c r="HN574" s="43"/>
      <c r="HO574" s="43"/>
      <c r="HP574" s="43"/>
      <c r="HQ574" s="43"/>
      <c r="HR574" s="43"/>
      <c r="HS574" s="43"/>
      <c r="HT574" s="43"/>
      <c r="HU574" s="43"/>
      <c r="HV574" s="43"/>
      <c r="HW574" s="43"/>
      <c r="HX574" s="43"/>
      <c r="HY574" s="43"/>
      <c r="HZ574" s="43"/>
      <c r="IA574" s="43"/>
      <c r="IB574" s="43"/>
      <c r="IC574" s="43"/>
      <c r="ID574" s="43"/>
      <c r="IE574" s="43"/>
      <c r="IF574" s="43"/>
      <c r="IG574" s="43"/>
      <c r="IH574" s="43"/>
      <c r="II574" s="43"/>
      <c r="IJ574" s="43"/>
      <c r="IK574" s="43"/>
      <c r="IL574" s="43"/>
      <c r="IM574" s="43"/>
      <c r="IN574" s="43"/>
      <c r="IO574" s="43"/>
      <c r="IP574" s="43"/>
      <c r="IQ574" s="43"/>
      <c r="IR574" s="43"/>
      <c r="IS574" s="43"/>
      <c r="IT574" s="43"/>
      <c r="IU574" s="43"/>
      <c r="IV574" s="43"/>
    </row>
    <row r="575" spans="1:256" s="201" customFormat="1" x14ac:dyDescent="0.2">
      <c r="A575" s="185"/>
      <c r="B575" s="187"/>
      <c r="C575" s="196"/>
      <c r="D575" s="43"/>
      <c r="E575" s="185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  <c r="CK575" s="43"/>
      <c r="CL575" s="43"/>
      <c r="CM575" s="43"/>
      <c r="CN575" s="43"/>
      <c r="CO575" s="43"/>
      <c r="CP575" s="43"/>
      <c r="CQ575" s="43"/>
      <c r="CR575" s="43"/>
      <c r="CS575" s="43"/>
      <c r="CT575" s="43"/>
      <c r="CU575" s="43"/>
      <c r="CV575" s="43"/>
      <c r="CW575" s="43"/>
      <c r="CX575" s="43"/>
      <c r="CY575" s="43"/>
      <c r="CZ575" s="43"/>
      <c r="DA575" s="43"/>
      <c r="DB575" s="43"/>
      <c r="DC575" s="43"/>
      <c r="DD575" s="43"/>
      <c r="DE575" s="43"/>
      <c r="DF575" s="43"/>
      <c r="DG575" s="43"/>
      <c r="DH575" s="43"/>
      <c r="DI575" s="43"/>
      <c r="DJ575" s="43"/>
      <c r="DK575" s="43"/>
      <c r="DL575" s="43"/>
      <c r="DM575" s="43"/>
      <c r="DN575" s="43"/>
      <c r="DO575" s="43"/>
      <c r="DP575" s="43"/>
      <c r="DQ575" s="43"/>
      <c r="DR575" s="43"/>
      <c r="DS575" s="43"/>
      <c r="DT575" s="43"/>
      <c r="DU575" s="43"/>
      <c r="DV575" s="43"/>
      <c r="DW575" s="43"/>
      <c r="DX575" s="43"/>
      <c r="DY575" s="43"/>
      <c r="DZ575" s="43"/>
      <c r="EA575" s="43"/>
      <c r="EB575" s="43"/>
      <c r="EC575" s="43"/>
      <c r="ED575" s="43"/>
      <c r="EE575" s="43"/>
      <c r="EF575" s="43"/>
      <c r="EG575" s="43"/>
      <c r="EH575" s="43"/>
      <c r="EI575" s="43"/>
      <c r="EJ575" s="43"/>
      <c r="EK575" s="43"/>
      <c r="EL575" s="43"/>
      <c r="EM575" s="43"/>
      <c r="EN575" s="43"/>
      <c r="EO575" s="43"/>
      <c r="EP575" s="43"/>
      <c r="EQ575" s="43"/>
      <c r="ER575" s="43"/>
      <c r="ES575" s="43"/>
      <c r="ET575" s="43"/>
      <c r="EU575" s="43"/>
      <c r="EV575" s="43"/>
      <c r="EW575" s="43"/>
      <c r="EX575" s="43"/>
      <c r="EY575" s="43"/>
      <c r="EZ575" s="43"/>
      <c r="FA575" s="43"/>
      <c r="FB575" s="43"/>
      <c r="FC575" s="43"/>
      <c r="FD575" s="43"/>
      <c r="FE575" s="43"/>
      <c r="FF575" s="43"/>
      <c r="FG575" s="43"/>
      <c r="FH575" s="43"/>
      <c r="FI575" s="43"/>
      <c r="FJ575" s="43"/>
      <c r="FK575" s="43"/>
      <c r="FL575" s="43"/>
      <c r="FM575" s="43"/>
      <c r="FN575" s="43"/>
      <c r="FO575" s="43"/>
      <c r="FP575" s="43"/>
      <c r="FQ575" s="43"/>
      <c r="FR575" s="43"/>
      <c r="FS575" s="43"/>
      <c r="FT575" s="43"/>
      <c r="FU575" s="43"/>
      <c r="FV575" s="43"/>
      <c r="FW575" s="43"/>
      <c r="FX575" s="43"/>
      <c r="FY575" s="43"/>
      <c r="FZ575" s="43"/>
      <c r="GA575" s="43"/>
      <c r="GB575" s="43"/>
      <c r="GC575" s="43"/>
      <c r="GD575" s="43"/>
      <c r="GE575" s="43"/>
      <c r="GF575" s="43"/>
      <c r="GG575" s="43"/>
      <c r="GH575" s="43"/>
      <c r="GI575" s="43"/>
      <c r="GJ575" s="43"/>
      <c r="GK575" s="43"/>
      <c r="GL575" s="43"/>
      <c r="GM575" s="43"/>
      <c r="GN575" s="43"/>
      <c r="GO575" s="43"/>
      <c r="GP575" s="43"/>
      <c r="GQ575" s="43"/>
      <c r="GR575" s="43"/>
      <c r="GS575" s="43"/>
      <c r="GT575" s="43"/>
      <c r="GU575" s="43"/>
      <c r="GV575" s="43"/>
      <c r="GW575" s="43"/>
      <c r="GX575" s="43"/>
      <c r="GY575" s="43"/>
      <c r="GZ575" s="43"/>
      <c r="HA575" s="43"/>
      <c r="HB575" s="43"/>
      <c r="HC575" s="43"/>
      <c r="HD575" s="43"/>
      <c r="HE575" s="43"/>
      <c r="HF575" s="43"/>
      <c r="HG575" s="43"/>
      <c r="HH575" s="43"/>
      <c r="HI575" s="43"/>
      <c r="HJ575" s="43"/>
      <c r="HK575" s="43"/>
      <c r="HL575" s="43"/>
      <c r="HM575" s="43"/>
      <c r="HN575" s="43"/>
      <c r="HO575" s="43"/>
      <c r="HP575" s="43"/>
      <c r="HQ575" s="43"/>
      <c r="HR575" s="43"/>
      <c r="HS575" s="43"/>
      <c r="HT575" s="43"/>
      <c r="HU575" s="43"/>
      <c r="HV575" s="43"/>
      <c r="HW575" s="43"/>
      <c r="HX575" s="43"/>
      <c r="HY575" s="43"/>
      <c r="HZ575" s="43"/>
      <c r="IA575" s="43"/>
      <c r="IB575" s="43"/>
      <c r="IC575" s="43"/>
      <c r="ID575" s="43"/>
      <c r="IE575" s="43"/>
      <c r="IF575" s="43"/>
      <c r="IG575" s="43"/>
      <c r="IH575" s="43"/>
      <c r="II575" s="43"/>
      <c r="IJ575" s="43"/>
      <c r="IK575" s="43"/>
      <c r="IL575" s="43"/>
      <c r="IM575" s="43"/>
      <c r="IN575" s="43"/>
      <c r="IO575" s="43"/>
      <c r="IP575" s="43"/>
      <c r="IQ575" s="43"/>
      <c r="IR575" s="43"/>
      <c r="IS575" s="43"/>
      <c r="IT575" s="43"/>
      <c r="IU575" s="43"/>
      <c r="IV575" s="43"/>
    </row>
    <row r="576" spans="1:256" s="201" customFormat="1" x14ac:dyDescent="0.2">
      <c r="A576" s="185"/>
      <c r="B576" s="187"/>
      <c r="C576" s="196"/>
      <c r="D576" s="43"/>
      <c r="E576" s="185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  <c r="CK576" s="43"/>
      <c r="CL576" s="43"/>
      <c r="CM576" s="43"/>
      <c r="CN576" s="43"/>
      <c r="CO576" s="43"/>
      <c r="CP576" s="43"/>
      <c r="CQ576" s="43"/>
      <c r="CR576" s="43"/>
      <c r="CS576" s="43"/>
      <c r="CT576" s="43"/>
      <c r="CU576" s="43"/>
      <c r="CV576" s="43"/>
      <c r="CW576" s="43"/>
      <c r="CX576" s="43"/>
      <c r="CY576" s="43"/>
      <c r="CZ576" s="43"/>
      <c r="DA576" s="43"/>
      <c r="DB576" s="43"/>
      <c r="DC576" s="43"/>
      <c r="DD576" s="43"/>
      <c r="DE576" s="43"/>
      <c r="DF576" s="43"/>
      <c r="DG576" s="43"/>
      <c r="DH576" s="43"/>
      <c r="DI576" s="43"/>
      <c r="DJ576" s="43"/>
      <c r="DK576" s="43"/>
      <c r="DL576" s="43"/>
      <c r="DM576" s="43"/>
      <c r="DN576" s="43"/>
      <c r="DO576" s="43"/>
      <c r="DP576" s="43"/>
      <c r="DQ576" s="43"/>
      <c r="DR576" s="43"/>
      <c r="DS576" s="43"/>
      <c r="DT576" s="43"/>
      <c r="DU576" s="43"/>
      <c r="DV576" s="43"/>
      <c r="DW576" s="43"/>
      <c r="DX576" s="43"/>
      <c r="DY576" s="43"/>
      <c r="DZ576" s="43"/>
      <c r="EA576" s="43"/>
      <c r="EB576" s="43"/>
      <c r="EC576" s="43"/>
      <c r="ED576" s="43"/>
      <c r="EE576" s="43"/>
      <c r="EF576" s="43"/>
      <c r="EG576" s="43"/>
      <c r="EH576" s="43"/>
      <c r="EI576" s="43"/>
      <c r="EJ576" s="43"/>
      <c r="EK576" s="43"/>
      <c r="EL576" s="43"/>
      <c r="EM576" s="43"/>
      <c r="EN576" s="43"/>
      <c r="EO576" s="43"/>
      <c r="EP576" s="43"/>
      <c r="EQ576" s="43"/>
      <c r="ER576" s="43"/>
      <c r="ES576" s="43"/>
      <c r="ET576" s="43"/>
      <c r="EU576" s="43"/>
      <c r="EV576" s="43"/>
      <c r="EW576" s="43"/>
      <c r="EX576" s="43"/>
      <c r="EY576" s="43"/>
      <c r="EZ576" s="43"/>
      <c r="FA576" s="43"/>
      <c r="FB576" s="43"/>
      <c r="FC576" s="43"/>
      <c r="FD576" s="43"/>
      <c r="FE576" s="43"/>
      <c r="FF576" s="43"/>
      <c r="FG576" s="43"/>
      <c r="FH576" s="43"/>
      <c r="FI576" s="43"/>
      <c r="FJ576" s="43"/>
      <c r="FK576" s="43"/>
      <c r="FL576" s="43"/>
      <c r="FM576" s="43"/>
      <c r="FN576" s="43"/>
      <c r="FO576" s="43"/>
      <c r="FP576" s="43"/>
      <c r="FQ576" s="43"/>
      <c r="FR576" s="43"/>
      <c r="FS576" s="43"/>
      <c r="FT576" s="43"/>
      <c r="FU576" s="43"/>
      <c r="FV576" s="43"/>
      <c r="FW576" s="43"/>
      <c r="FX576" s="43"/>
      <c r="FY576" s="43"/>
      <c r="FZ576" s="43"/>
      <c r="GA576" s="43"/>
      <c r="GB576" s="43"/>
      <c r="GC576" s="43"/>
      <c r="GD576" s="43"/>
      <c r="GE576" s="43"/>
      <c r="GF576" s="43"/>
      <c r="GG576" s="43"/>
      <c r="GH576" s="43"/>
      <c r="GI576" s="43"/>
      <c r="GJ576" s="43"/>
      <c r="GK576" s="43"/>
      <c r="GL576" s="43"/>
      <c r="GM576" s="43"/>
      <c r="GN576" s="43"/>
      <c r="GO576" s="43"/>
      <c r="GP576" s="43"/>
      <c r="GQ576" s="43"/>
      <c r="GR576" s="43"/>
      <c r="GS576" s="43"/>
      <c r="GT576" s="43"/>
      <c r="GU576" s="43"/>
      <c r="GV576" s="43"/>
      <c r="GW576" s="43"/>
      <c r="GX576" s="43"/>
      <c r="GY576" s="43"/>
      <c r="GZ576" s="43"/>
      <c r="HA576" s="43"/>
      <c r="HB576" s="43"/>
      <c r="HC576" s="43"/>
      <c r="HD576" s="43"/>
      <c r="HE576" s="43"/>
      <c r="HF576" s="43"/>
      <c r="HG576" s="43"/>
      <c r="HH576" s="43"/>
      <c r="HI576" s="43"/>
      <c r="HJ576" s="43"/>
      <c r="HK576" s="43"/>
      <c r="HL576" s="43"/>
      <c r="HM576" s="43"/>
      <c r="HN576" s="43"/>
      <c r="HO576" s="43"/>
      <c r="HP576" s="43"/>
      <c r="HQ576" s="43"/>
      <c r="HR576" s="43"/>
      <c r="HS576" s="43"/>
      <c r="HT576" s="43"/>
      <c r="HU576" s="43"/>
      <c r="HV576" s="43"/>
      <c r="HW576" s="43"/>
      <c r="HX576" s="43"/>
      <c r="HY576" s="43"/>
      <c r="HZ576" s="43"/>
      <c r="IA576" s="43"/>
      <c r="IB576" s="43"/>
      <c r="IC576" s="43"/>
      <c r="ID576" s="43"/>
      <c r="IE576" s="43"/>
      <c r="IF576" s="43"/>
      <c r="IG576" s="43"/>
      <c r="IH576" s="43"/>
      <c r="II576" s="43"/>
      <c r="IJ576" s="43"/>
      <c r="IK576" s="43"/>
      <c r="IL576" s="43"/>
      <c r="IM576" s="43"/>
      <c r="IN576" s="43"/>
      <c r="IO576" s="43"/>
      <c r="IP576" s="43"/>
      <c r="IQ576" s="43"/>
      <c r="IR576" s="43"/>
      <c r="IS576" s="43"/>
      <c r="IT576" s="43"/>
      <c r="IU576" s="43"/>
      <c r="IV576" s="43"/>
    </row>
    <row r="577" spans="1:256" s="201" customFormat="1" x14ac:dyDescent="0.2">
      <c r="A577" s="185"/>
      <c r="B577" s="187"/>
      <c r="C577" s="196"/>
      <c r="D577" s="43"/>
      <c r="E577" s="185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  <c r="CK577" s="43"/>
      <c r="CL577" s="43"/>
      <c r="CM577" s="43"/>
      <c r="CN577" s="43"/>
      <c r="CO577" s="43"/>
      <c r="CP577" s="43"/>
      <c r="CQ577" s="43"/>
      <c r="CR577" s="43"/>
      <c r="CS577" s="43"/>
      <c r="CT577" s="43"/>
      <c r="CU577" s="43"/>
      <c r="CV577" s="43"/>
      <c r="CW577" s="43"/>
      <c r="CX577" s="43"/>
      <c r="CY577" s="43"/>
      <c r="CZ577" s="43"/>
      <c r="DA577" s="43"/>
      <c r="DB577" s="43"/>
      <c r="DC577" s="43"/>
      <c r="DD577" s="43"/>
      <c r="DE577" s="43"/>
      <c r="DF577" s="43"/>
      <c r="DG577" s="43"/>
      <c r="DH577" s="43"/>
      <c r="DI577" s="43"/>
      <c r="DJ577" s="43"/>
      <c r="DK577" s="43"/>
      <c r="DL577" s="43"/>
      <c r="DM577" s="43"/>
      <c r="DN577" s="43"/>
      <c r="DO577" s="43"/>
      <c r="DP577" s="43"/>
      <c r="DQ577" s="43"/>
      <c r="DR577" s="43"/>
      <c r="DS577" s="43"/>
      <c r="DT577" s="43"/>
      <c r="DU577" s="43"/>
      <c r="DV577" s="43"/>
      <c r="DW577" s="43"/>
      <c r="DX577" s="43"/>
      <c r="DY577" s="43"/>
      <c r="DZ577" s="43"/>
      <c r="EA577" s="43"/>
      <c r="EB577" s="43"/>
      <c r="EC577" s="43"/>
      <c r="ED577" s="43"/>
      <c r="EE577" s="43"/>
      <c r="EF577" s="43"/>
      <c r="EG577" s="43"/>
      <c r="EH577" s="43"/>
      <c r="EI577" s="43"/>
      <c r="EJ577" s="43"/>
      <c r="EK577" s="43"/>
      <c r="EL577" s="43"/>
      <c r="EM577" s="43"/>
      <c r="EN577" s="43"/>
      <c r="EO577" s="43"/>
      <c r="EP577" s="43"/>
      <c r="EQ577" s="43"/>
      <c r="ER577" s="43"/>
      <c r="ES577" s="43"/>
      <c r="ET577" s="43"/>
      <c r="EU577" s="43"/>
      <c r="EV577" s="43"/>
      <c r="EW577" s="43"/>
      <c r="EX577" s="43"/>
      <c r="EY577" s="43"/>
      <c r="EZ577" s="43"/>
      <c r="FA577" s="43"/>
      <c r="FB577" s="43"/>
      <c r="FC577" s="43"/>
      <c r="FD577" s="43"/>
      <c r="FE577" s="43"/>
      <c r="FF577" s="43"/>
      <c r="FG577" s="43"/>
      <c r="FH577" s="43"/>
      <c r="FI577" s="43"/>
      <c r="FJ577" s="43"/>
      <c r="FK577" s="43"/>
      <c r="FL577" s="43"/>
      <c r="FM577" s="43"/>
      <c r="FN577" s="43"/>
      <c r="FO577" s="43"/>
      <c r="FP577" s="43"/>
      <c r="FQ577" s="43"/>
      <c r="FR577" s="43"/>
      <c r="FS577" s="43"/>
      <c r="FT577" s="43"/>
      <c r="FU577" s="43"/>
      <c r="FV577" s="43"/>
      <c r="FW577" s="43"/>
      <c r="FX577" s="43"/>
      <c r="FY577" s="43"/>
      <c r="FZ577" s="43"/>
      <c r="GA577" s="43"/>
      <c r="GB577" s="43"/>
      <c r="GC577" s="43"/>
      <c r="GD577" s="43"/>
      <c r="GE577" s="43"/>
      <c r="GF577" s="43"/>
      <c r="GG577" s="43"/>
      <c r="GH577" s="43"/>
      <c r="GI577" s="43"/>
      <c r="GJ577" s="43"/>
      <c r="GK577" s="43"/>
      <c r="GL577" s="43"/>
      <c r="GM577" s="43"/>
      <c r="GN577" s="43"/>
      <c r="GO577" s="43"/>
      <c r="GP577" s="43"/>
      <c r="GQ577" s="43"/>
      <c r="GR577" s="43"/>
      <c r="GS577" s="43"/>
      <c r="GT577" s="43"/>
      <c r="GU577" s="43"/>
      <c r="GV577" s="43"/>
      <c r="GW577" s="43"/>
      <c r="GX577" s="43"/>
      <c r="GY577" s="43"/>
      <c r="GZ577" s="43"/>
      <c r="HA577" s="43"/>
      <c r="HB577" s="43"/>
      <c r="HC577" s="43"/>
      <c r="HD577" s="43"/>
      <c r="HE577" s="43"/>
      <c r="HF577" s="43"/>
      <c r="HG577" s="43"/>
      <c r="HH577" s="43"/>
      <c r="HI577" s="43"/>
      <c r="HJ577" s="43"/>
      <c r="HK577" s="43"/>
      <c r="HL577" s="43"/>
      <c r="HM577" s="43"/>
      <c r="HN577" s="43"/>
      <c r="HO577" s="43"/>
      <c r="HP577" s="43"/>
      <c r="HQ577" s="43"/>
      <c r="HR577" s="43"/>
      <c r="HS577" s="43"/>
      <c r="HT577" s="43"/>
      <c r="HU577" s="43"/>
      <c r="HV577" s="43"/>
      <c r="HW577" s="43"/>
      <c r="HX577" s="43"/>
      <c r="HY577" s="43"/>
      <c r="HZ577" s="43"/>
      <c r="IA577" s="43"/>
      <c r="IB577" s="43"/>
      <c r="IC577" s="43"/>
      <c r="ID577" s="43"/>
      <c r="IE577" s="43"/>
      <c r="IF577" s="43"/>
      <c r="IG577" s="43"/>
      <c r="IH577" s="43"/>
      <c r="II577" s="43"/>
      <c r="IJ577" s="43"/>
      <c r="IK577" s="43"/>
      <c r="IL577" s="43"/>
      <c r="IM577" s="43"/>
      <c r="IN577" s="43"/>
      <c r="IO577" s="43"/>
      <c r="IP577" s="43"/>
      <c r="IQ577" s="43"/>
      <c r="IR577" s="43"/>
      <c r="IS577" s="43"/>
      <c r="IT577" s="43"/>
      <c r="IU577" s="43"/>
      <c r="IV577" s="43"/>
    </row>
    <row r="578" spans="1:256" s="201" customFormat="1" x14ac:dyDescent="0.2">
      <c r="A578" s="185"/>
      <c r="B578" s="187"/>
      <c r="C578" s="196"/>
      <c r="D578" s="43"/>
      <c r="E578" s="185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  <c r="CK578" s="43"/>
      <c r="CL578" s="43"/>
      <c r="CM578" s="43"/>
      <c r="CN578" s="43"/>
      <c r="CO578" s="43"/>
      <c r="CP578" s="43"/>
      <c r="CQ578" s="43"/>
      <c r="CR578" s="43"/>
      <c r="CS578" s="43"/>
      <c r="CT578" s="43"/>
      <c r="CU578" s="43"/>
      <c r="CV578" s="43"/>
      <c r="CW578" s="43"/>
      <c r="CX578" s="43"/>
      <c r="CY578" s="43"/>
      <c r="CZ578" s="43"/>
      <c r="DA578" s="43"/>
      <c r="DB578" s="43"/>
      <c r="DC578" s="43"/>
      <c r="DD578" s="43"/>
      <c r="DE578" s="43"/>
      <c r="DF578" s="43"/>
      <c r="DG578" s="43"/>
      <c r="DH578" s="43"/>
      <c r="DI578" s="43"/>
      <c r="DJ578" s="43"/>
      <c r="DK578" s="43"/>
      <c r="DL578" s="43"/>
      <c r="DM578" s="43"/>
      <c r="DN578" s="43"/>
      <c r="DO578" s="43"/>
      <c r="DP578" s="43"/>
      <c r="DQ578" s="43"/>
      <c r="DR578" s="43"/>
      <c r="DS578" s="43"/>
      <c r="DT578" s="43"/>
      <c r="DU578" s="43"/>
      <c r="DV578" s="43"/>
      <c r="DW578" s="43"/>
      <c r="DX578" s="43"/>
      <c r="DY578" s="43"/>
      <c r="DZ578" s="43"/>
      <c r="EA578" s="43"/>
      <c r="EB578" s="43"/>
      <c r="EC578" s="43"/>
      <c r="ED578" s="43"/>
      <c r="EE578" s="43"/>
      <c r="EF578" s="43"/>
      <c r="EG578" s="43"/>
      <c r="EH578" s="43"/>
      <c r="EI578" s="43"/>
      <c r="EJ578" s="43"/>
      <c r="EK578" s="43"/>
      <c r="EL578" s="43"/>
      <c r="EM578" s="43"/>
      <c r="EN578" s="43"/>
      <c r="EO578" s="43"/>
      <c r="EP578" s="43"/>
      <c r="EQ578" s="43"/>
      <c r="ER578" s="43"/>
      <c r="ES578" s="43"/>
      <c r="ET578" s="43"/>
      <c r="EU578" s="43"/>
      <c r="EV578" s="43"/>
      <c r="EW578" s="43"/>
      <c r="EX578" s="43"/>
      <c r="EY578" s="43"/>
      <c r="EZ578" s="43"/>
      <c r="FA578" s="43"/>
      <c r="FB578" s="43"/>
      <c r="FC578" s="43"/>
      <c r="FD578" s="43"/>
      <c r="FE578" s="43"/>
      <c r="FF578" s="43"/>
      <c r="FG578" s="43"/>
      <c r="FH578" s="43"/>
      <c r="FI578" s="43"/>
      <c r="FJ578" s="43"/>
      <c r="FK578" s="43"/>
      <c r="FL578" s="43"/>
      <c r="FM578" s="43"/>
      <c r="FN578" s="43"/>
      <c r="FO578" s="43"/>
      <c r="FP578" s="43"/>
      <c r="FQ578" s="43"/>
      <c r="FR578" s="43"/>
      <c r="FS578" s="43"/>
      <c r="FT578" s="43"/>
      <c r="FU578" s="43"/>
      <c r="FV578" s="43"/>
      <c r="FW578" s="43"/>
      <c r="FX578" s="43"/>
      <c r="FY578" s="43"/>
      <c r="FZ578" s="43"/>
      <c r="GA578" s="43"/>
      <c r="GB578" s="43"/>
      <c r="GC578" s="43"/>
      <c r="GD578" s="43"/>
      <c r="GE578" s="43"/>
      <c r="GF578" s="43"/>
      <c r="GG578" s="43"/>
      <c r="GH578" s="43"/>
      <c r="GI578" s="43"/>
      <c r="GJ578" s="43"/>
      <c r="GK578" s="43"/>
      <c r="GL578" s="43"/>
      <c r="GM578" s="43"/>
      <c r="GN578" s="43"/>
      <c r="GO578" s="43"/>
      <c r="GP578" s="43"/>
      <c r="GQ578" s="43"/>
      <c r="GR578" s="43"/>
      <c r="GS578" s="43"/>
      <c r="GT578" s="43"/>
      <c r="GU578" s="43"/>
      <c r="GV578" s="43"/>
      <c r="GW578" s="43"/>
      <c r="GX578" s="43"/>
      <c r="GY578" s="43"/>
      <c r="GZ578" s="43"/>
      <c r="HA578" s="43"/>
      <c r="HB578" s="43"/>
      <c r="HC578" s="43"/>
      <c r="HD578" s="43"/>
      <c r="HE578" s="43"/>
      <c r="HF578" s="43"/>
      <c r="HG578" s="43"/>
      <c r="HH578" s="43"/>
      <c r="HI578" s="43"/>
      <c r="HJ578" s="43"/>
      <c r="HK578" s="43"/>
      <c r="HL578" s="43"/>
      <c r="HM578" s="43"/>
      <c r="HN578" s="43"/>
      <c r="HO578" s="43"/>
      <c r="HP578" s="43"/>
      <c r="HQ578" s="43"/>
      <c r="HR578" s="43"/>
      <c r="HS578" s="43"/>
      <c r="HT578" s="43"/>
      <c r="HU578" s="43"/>
      <c r="HV578" s="43"/>
      <c r="HW578" s="43"/>
      <c r="HX578" s="43"/>
      <c r="HY578" s="43"/>
      <c r="HZ578" s="43"/>
      <c r="IA578" s="43"/>
      <c r="IB578" s="43"/>
      <c r="IC578" s="43"/>
      <c r="ID578" s="43"/>
      <c r="IE578" s="43"/>
      <c r="IF578" s="43"/>
      <c r="IG578" s="43"/>
      <c r="IH578" s="43"/>
      <c r="II578" s="43"/>
      <c r="IJ578" s="43"/>
      <c r="IK578" s="43"/>
      <c r="IL578" s="43"/>
      <c r="IM578" s="43"/>
      <c r="IN578" s="43"/>
      <c r="IO578" s="43"/>
      <c r="IP578" s="43"/>
      <c r="IQ578" s="43"/>
      <c r="IR578" s="43"/>
      <c r="IS578" s="43"/>
      <c r="IT578" s="43"/>
      <c r="IU578" s="43"/>
      <c r="IV578" s="43"/>
    </row>
    <row r="579" spans="1:256" s="201" customFormat="1" x14ac:dyDescent="0.2">
      <c r="A579" s="185"/>
      <c r="B579" s="187"/>
      <c r="C579" s="196"/>
      <c r="D579" s="43"/>
      <c r="E579" s="185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  <c r="CK579" s="43"/>
      <c r="CL579" s="43"/>
      <c r="CM579" s="43"/>
      <c r="CN579" s="43"/>
      <c r="CO579" s="43"/>
      <c r="CP579" s="43"/>
      <c r="CQ579" s="43"/>
      <c r="CR579" s="43"/>
      <c r="CS579" s="43"/>
      <c r="CT579" s="43"/>
      <c r="CU579" s="43"/>
      <c r="CV579" s="43"/>
      <c r="CW579" s="43"/>
      <c r="CX579" s="43"/>
      <c r="CY579" s="43"/>
      <c r="CZ579" s="43"/>
      <c r="DA579" s="43"/>
      <c r="DB579" s="43"/>
      <c r="DC579" s="43"/>
      <c r="DD579" s="43"/>
      <c r="DE579" s="43"/>
      <c r="DF579" s="43"/>
      <c r="DG579" s="43"/>
      <c r="DH579" s="43"/>
      <c r="DI579" s="43"/>
      <c r="DJ579" s="43"/>
      <c r="DK579" s="43"/>
      <c r="DL579" s="43"/>
      <c r="DM579" s="43"/>
      <c r="DN579" s="43"/>
      <c r="DO579" s="43"/>
      <c r="DP579" s="43"/>
      <c r="DQ579" s="43"/>
      <c r="DR579" s="43"/>
      <c r="DS579" s="43"/>
      <c r="DT579" s="43"/>
      <c r="DU579" s="43"/>
      <c r="DV579" s="43"/>
      <c r="DW579" s="43"/>
      <c r="DX579" s="43"/>
      <c r="DY579" s="43"/>
      <c r="DZ579" s="43"/>
      <c r="EA579" s="43"/>
      <c r="EB579" s="43"/>
      <c r="EC579" s="43"/>
      <c r="ED579" s="43"/>
      <c r="EE579" s="43"/>
      <c r="EF579" s="43"/>
      <c r="EG579" s="43"/>
      <c r="EH579" s="43"/>
      <c r="EI579" s="43"/>
      <c r="EJ579" s="43"/>
      <c r="EK579" s="43"/>
      <c r="EL579" s="43"/>
      <c r="EM579" s="43"/>
      <c r="EN579" s="43"/>
      <c r="EO579" s="43"/>
      <c r="EP579" s="43"/>
      <c r="EQ579" s="43"/>
      <c r="ER579" s="43"/>
      <c r="ES579" s="43"/>
      <c r="ET579" s="43"/>
      <c r="EU579" s="43"/>
      <c r="EV579" s="43"/>
      <c r="EW579" s="43"/>
      <c r="EX579" s="43"/>
      <c r="EY579" s="43"/>
      <c r="EZ579" s="43"/>
      <c r="FA579" s="43"/>
      <c r="FB579" s="43"/>
      <c r="FC579" s="43"/>
      <c r="FD579" s="43"/>
      <c r="FE579" s="43"/>
      <c r="FF579" s="43"/>
      <c r="FG579" s="43"/>
      <c r="FH579" s="43"/>
      <c r="FI579" s="43"/>
      <c r="FJ579" s="43"/>
      <c r="FK579" s="43"/>
      <c r="FL579" s="43"/>
      <c r="FM579" s="43"/>
      <c r="FN579" s="43"/>
      <c r="FO579" s="43"/>
      <c r="FP579" s="43"/>
      <c r="FQ579" s="43"/>
      <c r="FR579" s="43"/>
      <c r="FS579" s="43"/>
      <c r="FT579" s="43"/>
      <c r="FU579" s="43"/>
      <c r="FV579" s="43"/>
      <c r="FW579" s="43"/>
      <c r="FX579" s="43"/>
      <c r="FY579" s="43"/>
      <c r="FZ579" s="43"/>
      <c r="GA579" s="43"/>
      <c r="GB579" s="43"/>
      <c r="GC579" s="43"/>
      <c r="GD579" s="43"/>
      <c r="GE579" s="43"/>
      <c r="GF579" s="43"/>
      <c r="GG579" s="43"/>
      <c r="GH579" s="43"/>
      <c r="GI579" s="43"/>
      <c r="GJ579" s="43"/>
      <c r="GK579" s="43"/>
      <c r="GL579" s="43"/>
      <c r="GM579" s="43"/>
      <c r="GN579" s="43"/>
      <c r="GO579" s="43"/>
      <c r="GP579" s="43"/>
      <c r="GQ579" s="43"/>
      <c r="GR579" s="43"/>
      <c r="GS579" s="43"/>
      <c r="GT579" s="43"/>
      <c r="GU579" s="43"/>
      <c r="GV579" s="43"/>
      <c r="GW579" s="43"/>
      <c r="GX579" s="43"/>
      <c r="GY579" s="43"/>
      <c r="GZ579" s="43"/>
      <c r="HA579" s="43"/>
      <c r="HB579" s="43"/>
      <c r="HC579" s="43"/>
      <c r="HD579" s="43"/>
      <c r="HE579" s="43"/>
      <c r="HF579" s="43"/>
      <c r="HG579" s="43"/>
      <c r="HH579" s="43"/>
      <c r="HI579" s="43"/>
      <c r="HJ579" s="43"/>
      <c r="HK579" s="43"/>
      <c r="HL579" s="43"/>
      <c r="HM579" s="43"/>
      <c r="HN579" s="43"/>
      <c r="HO579" s="43"/>
      <c r="HP579" s="43"/>
      <c r="HQ579" s="43"/>
      <c r="HR579" s="43"/>
      <c r="HS579" s="43"/>
      <c r="HT579" s="43"/>
      <c r="HU579" s="43"/>
      <c r="HV579" s="43"/>
      <c r="HW579" s="43"/>
      <c r="HX579" s="43"/>
      <c r="HY579" s="43"/>
      <c r="HZ579" s="43"/>
      <c r="IA579" s="43"/>
      <c r="IB579" s="43"/>
      <c r="IC579" s="43"/>
      <c r="ID579" s="43"/>
      <c r="IE579" s="43"/>
      <c r="IF579" s="43"/>
      <c r="IG579" s="43"/>
      <c r="IH579" s="43"/>
      <c r="II579" s="43"/>
      <c r="IJ579" s="43"/>
      <c r="IK579" s="43"/>
      <c r="IL579" s="43"/>
      <c r="IM579" s="43"/>
      <c r="IN579" s="43"/>
      <c r="IO579" s="43"/>
      <c r="IP579" s="43"/>
      <c r="IQ579" s="43"/>
      <c r="IR579" s="43"/>
      <c r="IS579" s="43"/>
      <c r="IT579" s="43"/>
      <c r="IU579" s="43"/>
      <c r="IV579" s="43"/>
    </row>
    <row r="580" spans="1:256" s="201" customFormat="1" x14ac:dyDescent="0.2">
      <c r="A580" s="185"/>
      <c r="B580" s="187"/>
      <c r="C580" s="196"/>
      <c r="D580" s="43"/>
      <c r="E580" s="185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  <c r="CK580" s="43"/>
      <c r="CL580" s="43"/>
      <c r="CM580" s="43"/>
      <c r="CN580" s="43"/>
      <c r="CO580" s="43"/>
      <c r="CP580" s="43"/>
      <c r="CQ580" s="43"/>
      <c r="CR580" s="43"/>
      <c r="CS580" s="43"/>
      <c r="CT580" s="43"/>
      <c r="CU580" s="43"/>
      <c r="CV580" s="43"/>
      <c r="CW580" s="43"/>
      <c r="CX580" s="43"/>
      <c r="CY580" s="43"/>
      <c r="CZ580" s="43"/>
      <c r="DA580" s="43"/>
      <c r="DB580" s="43"/>
      <c r="DC580" s="43"/>
      <c r="DD580" s="43"/>
      <c r="DE580" s="43"/>
      <c r="DF580" s="43"/>
      <c r="DG580" s="43"/>
      <c r="DH580" s="43"/>
      <c r="DI580" s="43"/>
      <c r="DJ580" s="43"/>
      <c r="DK580" s="43"/>
      <c r="DL580" s="43"/>
      <c r="DM580" s="43"/>
      <c r="DN580" s="43"/>
      <c r="DO580" s="43"/>
      <c r="DP580" s="43"/>
      <c r="DQ580" s="43"/>
      <c r="DR580" s="43"/>
      <c r="DS580" s="43"/>
      <c r="DT580" s="43"/>
      <c r="DU580" s="43"/>
      <c r="DV580" s="43"/>
      <c r="DW580" s="43"/>
      <c r="DX580" s="43"/>
      <c r="DY580" s="43"/>
      <c r="DZ580" s="43"/>
      <c r="EA580" s="43"/>
      <c r="EB580" s="43"/>
      <c r="EC580" s="43"/>
      <c r="ED580" s="43"/>
      <c r="EE580" s="43"/>
      <c r="EF580" s="43"/>
      <c r="EG580" s="43"/>
      <c r="EH580" s="43"/>
      <c r="EI580" s="43"/>
      <c r="EJ580" s="43"/>
      <c r="EK580" s="43"/>
      <c r="EL580" s="43"/>
      <c r="EM580" s="43"/>
      <c r="EN580" s="43"/>
      <c r="EO580" s="43"/>
      <c r="EP580" s="43"/>
      <c r="EQ580" s="43"/>
      <c r="ER580" s="43"/>
      <c r="ES580" s="43"/>
      <c r="ET580" s="43"/>
      <c r="EU580" s="43"/>
      <c r="EV580" s="43"/>
      <c r="EW580" s="43"/>
      <c r="EX580" s="43"/>
      <c r="EY580" s="43"/>
      <c r="EZ580" s="43"/>
      <c r="FA580" s="43"/>
      <c r="FB580" s="43"/>
      <c r="FC580" s="43"/>
      <c r="FD580" s="43"/>
      <c r="FE580" s="43"/>
      <c r="FF580" s="43"/>
      <c r="FG580" s="43"/>
      <c r="FH580" s="43"/>
      <c r="FI580" s="43"/>
      <c r="FJ580" s="43"/>
      <c r="FK580" s="43"/>
      <c r="FL580" s="43"/>
      <c r="FM580" s="43"/>
      <c r="FN580" s="43"/>
      <c r="FO580" s="43"/>
      <c r="FP580" s="43"/>
      <c r="FQ580" s="43"/>
      <c r="FR580" s="43"/>
      <c r="FS580" s="43"/>
      <c r="FT580" s="43"/>
      <c r="FU580" s="43"/>
      <c r="FV580" s="43"/>
      <c r="FW580" s="43"/>
      <c r="FX580" s="43"/>
      <c r="FY580" s="43"/>
      <c r="FZ580" s="43"/>
      <c r="GA580" s="43"/>
      <c r="GB580" s="43"/>
      <c r="GC580" s="43"/>
      <c r="GD580" s="43"/>
      <c r="GE580" s="43"/>
      <c r="GF580" s="43"/>
      <c r="GG580" s="43"/>
      <c r="GH580" s="43"/>
      <c r="GI580" s="43"/>
      <c r="GJ580" s="43"/>
      <c r="GK580" s="43"/>
      <c r="GL580" s="43"/>
      <c r="GM580" s="43"/>
      <c r="GN580" s="43"/>
      <c r="GO580" s="43"/>
      <c r="GP580" s="43"/>
      <c r="GQ580" s="43"/>
      <c r="GR580" s="43"/>
      <c r="GS580" s="43"/>
      <c r="GT580" s="43"/>
      <c r="GU580" s="43"/>
      <c r="GV580" s="43"/>
      <c r="GW580" s="43"/>
      <c r="GX580" s="43"/>
      <c r="GY580" s="43"/>
      <c r="GZ580" s="43"/>
      <c r="HA580" s="43"/>
      <c r="HB580" s="43"/>
      <c r="HC580" s="43"/>
      <c r="HD580" s="43"/>
      <c r="HE580" s="43"/>
      <c r="HF580" s="43"/>
      <c r="HG580" s="43"/>
      <c r="HH580" s="43"/>
      <c r="HI580" s="43"/>
      <c r="HJ580" s="43"/>
      <c r="HK580" s="43"/>
      <c r="HL580" s="43"/>
      <c r="HM580" s="43"/>
      <c r="HN580" s="43"/>
      <c r="HO580" s="43"/>
      <c r="HP580" s="43"/>
      <c r="HQ580" s="43"/>
      <c r="HR580" s="43"/>
      <c r="HS580" s="43"/>
      <c r="HT580" s="43"/>
      <c r="HU580" s="43"/>
      <c r="HV580" s="43"/>
      <c r="HW580" s="43"/>
      <c r="HX580" s="43"/>
      <c r="HY580" s="43"/>
      <c r="HZ580" s="43"/>
      <c r="IA580" s="43"/>
      <c r="IB580" s="43"/>
      <c r="IC580" s="43"/>
      <c r="ID580" s="43"/>
      <c r="IE580" s="43"/>
      <c r="IF580" s="43"/>
      <c r="IG580" s="43"/>
      <c r="IH580" s="43"/>
      <c r="II580" s="43"/>
      <c r="IJ580" s="43"/>
      <c r="IK580" s="43"/>
      <c r="IL580" s="43"/>
      <c r="IM580" s="43"/>
      <c r="IN580" s="43"/>
      <c r="IO580" s="43"/>
      <c r="IP580" s="43"/>
      <c r="IQ580" s="43"/>
      <c r="IR580" s="43"/>
      <c r="IS580" s="43"/>
      <c r="IT580" s="43"/>
      <c r="IU580" s="43"/>
      <c r="IV580" s="43"/>
    </row>
    <row r="581" spans="1:256" s="201" customFormat="1" x14ac:dyDescent="0.2">
      <c r="A581" s="185"/>
      <c r="B581" s="187"/>
      <c r="C581" s="196"/>
      <c r="D581" s="43"/>
      <c r="E581" s="185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  <c r="CK581" s="43"/>
      <c r="CL581" s="43"/>
      <c r="CM581" s="43"/>
      <c r="CN581" s="43"/>
      <c r="CO581" s="43"/>
      <c r="CP581" s="43"/>
      <c r="CQ581" s="43"/>
      <c r="CR581" s="43"/>
      <c r="CS581" s="43"/>
      <c r="CT581" s="43"/>
      <c r="CU581" s="43"/>
      <c r="CV581" s="43"/>
      <c r="CW581" s="43"/>
      <c r="CX581" s="43"/>
      <c r="CY581" s="43"/>
      <c r="CZ581" s="43"/>
      <c r="DA581" s="43"/>
      <c r="DB581" s="43"/>
      <c r="DC581" s="43"/>
      <c r="DD581" s="43"/>
      <c r="DE581" s="43"/>
      <c r="DF581" s="43"/>
      <c r="DG581" s="43"/>
      <c r="DH581" s="43"/>
      <c r="DI581" s="43"/>
      <c r="DJ581" s="43"/>
      <c r="DK581" s="43"/>
      <c r="DL581" s="43"/>
      <c r="DM581" s="43"/>
      <c r="DN581" s="43"/>
      <c r="DO581" s="43"/>
      <c r="DP581" s="43"/>
      <c r="DQ581" s="43"/>
      <c r="DR581" s="43"/>
      <c r="DS581" s="43"/>
      <c r="DT581" s="43"/>
      <c r="DU581" s="43"/>
      <c r="DV581" s="43"/>
      <c r="DW581" s="43"/>
      <c r="DX581" s="43"/>
      <c r="DY581" s="43"/>
      <c r="DZ581" s="43"/>
      <c r="EA581" s="43"/>
      <c r="EB581" s="43"/>
      <c r="EC581" s="43"/>
      <c r="ED581" s="43"/>
      <c r="EE581" s="43"/>
      <c r="EF581" s="43"/>
      <c r="EG581" s="43"/>
      <c r="EH581" s="43"/>
      <c r="EI581" s="43"/>
      <c r="EJ581" s="43"/>
      <c r="EK581" s="43"/>
      <c r="EL581" s="43"/>
      <c r="EM581" s="43"/>
      <c r="EN581" s="43"/>
      <c r="EO581" s="43"/>
      <c r="EP581" s="43"/>
      <c r="EQ581" s="43"/>
      <c r="ER581" s="43"/>
      <c r="ES581" s="43"/>
      <c r="ET581" s="43"/>
      <c r="EU581" s="43"/>
      <c r="EV581" s="43"/>
      <c r="EW581" s="43"/>
      <c r="EX581" s="43"/>
      <c r="EY581" s="43"/>
      <c r="EZ581" s="43"/>
      <c r="FA581" s="43"/>
      <c r="FB581" s="43"/>
      <c r="FC581" s="43"/>
      <c r="FD581" s="43"/>
      <c r="FE581" s="43"/>
      <c r="FF581" s="43"/>
      <c r="FG581" s="43"/>
      <c r="FH581" s="43"/>
      <c r="FI581" s="43"/>
      <c r="FJ581" s="43"/>
      <c r="FK581" s="43"/>
      <c r="FL581" s="43"/>
      <c r="FM581" s="43"/>
      <c r="FN581" s="43"/>
      <c r="FO581" s="43"/>
      <c r="FP581" s="43"/>
      <c r="FQ581" s="43"/>
      <c r="FR581" s="43"/>
      <c r="FS581" s="43"/>
      <c r="FT581" s="43"/>
      <c r="FU581" s="43"/>
      <c r="FV581" s="43"/>
      <c r="FW581" s="43"/>
      <c r="FX581" s="43"/>
      <c r="FY581" s="43"/>
      <c r="FZ581" s="43"/>
      <c r="GA581" s="43"/>
      <c r="GB581" s="43"/>
      <c r="GC581" s="43"/>
      <c r="GD581" s="43"/>
      <c r="GE581" s="43"/>
      <c r="GF581" s="43"/>
      <c r="GG581" s="43"/>
      <c r="GH581" s="43"/>
      <c r="GI581" s="43"/>
      <c r="GJ581" s="43"/>
      <c r="GK581" s="43"/>
      <c r="GL581" s="43"/>
      <c r="GM581" s="43"/>
      <c r="GN581" s="43"/>
      <c r="GO581" s="43"/>
      <c r="GP581" s="43"/>
      <c r="GQ581" s="43"/>
      <c r="GR581" s="43"/>
      <c r="GS581" s="43"/>
      <c r="GT581" s="43"/>
      <c r="GU581" s="43"/>
      <c r="GV581" s="43"/>
      <c r="GW581" s="43"/>
      <c r="GX581" s="43"/>
      <c r="GY581" s="43"/>
      <c r="GZ581" s="43"/>
      <c r="HA581" s="43"/>
      <c r="HB581" s="43"/>
      <c r="HC581" s="43"/>
      <c r="HD581" s="43"/>
      <c r="HE581" s="43"/>
      <c r="HF581" s="43"/>
      <c r="HG581" s="43"/>
      <c r="HH581" s="43"/>
      <c r="HI581" s="43"/>
      <c r="HJ581" s="43"/>
      <c r="HK581" s="43"/>
      <c r="HL581" s="43"/>
      <c r="HM581" s="43"/>
      <c r="HN581" s="43"/>
      <c r="HO581" s="43"/>
      <c r="HP581" s="43"/>
      <c r="HQ581" s="43"/>
      <c r="HR581" s="43"/>
      <c r="HS581" s="43"/>
      <c r="HT581" s="43"/>
      <c r="HU581" s="43"/>
      <c r="HV581" s="43"/>
      <c r="HW581" s="43"/>
      <c r="HX581" s="43"/>
      <c r="HY581" s="43"/>
      <c r="HZ581" s="43"/>
      <c r="IA581" s="43"/>
      <c r="IB581" s="43"/>
      <c r="IC581" s="43"/>
      <c r="ID581" s="43"/>
      <c r="IE581" s="43"/>
      <c r="IF581" s="43"/>
      <c r="IG581" s="43"/>
      <c r="IH581" s="43"/>
      <c r="II581" s="43"/>
      <c r="IJ581" s="43"/>
      <c r="IK581" s="43"/>
      <c r="IL581" s="43"/>
      <c r="IM581" s="43"/>
      <c r="IN581" s="43"/>
      <c r="IO581" s="43"/>
      <c r="IP581" s="43"/>
      <c r="IQ581" s="43"/>
      <c r="IR581" s="43"/>
      <c r="IS581" s="43"/>
      <c r="IT581" s="43"/>
      <c r="IU581" s="43"/>
      <c r="IV581" s="43"/>
    </row>
    <row r="582" spans="1:256" s="201" customFormat="1" x14ac:dyDescent="0.2">
      <c r="A582" s="185"/>
      <c r="B582" s="187"/>
      <c r="C582" s="196"/>
      <c r="D582" s="43"/>
      <c r="E582" s="185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  <c r="CK582" s="43"/>
      <c r="CL582" s="43"/>
      <c r="CM582" s="43"/>
      <c r="CN582" s="43"/>
      <c r="CO582" s="43"/>
      <c r="CP582" s="43"/>
      <c r="CQ582" s="43"/>
      <c r="CR582" s="43"/>
      <c r="CS582" s="43"/>
      <c r="CT582" s="43"/>
      <c r="CU582" s="43"/>
      <c r="CV582" s="43"/>
      <c r="CW582" s="43"/>
      <c r="CX582" s="43"/>
      <c r="CY582" s="43"/>
      <c r="CZ582" s="43"/>
      <c r="DA582" s="43"/>
      <c r="DB582" s="43"/>
      <c r="DC582" s="43"/>
      <c r="DD582" s="43"/>
      <c r="DE582" s="43"/>
      <c r="DF582" s="43"/>
      <c r="DG582" s="43"/>
      <c r="DH582" s="43"/>
      <c r="DI582" s="43"/>
      <c r="DJ582" s="43"/>
      <c r="DK582" s="43"/>
      <c r="DL582" s="43"/>
      <c r="DM582" s="43"/>
      <c r="DN582" s="43"/>
      <c r="DO582" s="43"/>
      <c r="DP582" s="43"/>
      <c r="DQ582" s="43"/>
      <c r="DR582" s="43"/>
      <c r="DS582" s="43"/>
      <c r="DT582" s="43"/>
      <c r="DU582" s="43"/>
      <c r="DV582" s="43"/>
      <c r="DW582" s="43"/>
      <c r="DX582" s="43"/>
      <c r="DY582" s="43"/>
      <c r="DZ582" s="43"/>
      <c r="EA582" s="43"/>
      <c r="EB582" s="43"/>
      <c r="EC582" s="43"/>
      <c r="ED582" s="43"/>
      <c r="EE582" s="43"/>
      <c r="EF582" s="43"/>
      <c r="EG582" s="43"/>
      <c r="EH582" s="43"/>
      <c r="EI582" s="43"/>
      <c r="EJ582" s="43"/>
      <c r="EK582" s="43"/>
      <c r="EL582" s="43"/>
      <c r="EM582" s="43"/>
      <c r="EN582" s="43"/>
      <c r="EO582" s="43"/>
      <c r="EP582" s="43"/>
      <c r="EQ582" s="43"/>
      <c r="ER582" s="43"/>
      <c r="ES582" s="43"/>
      <c r="ET582" s="43"/>
      <c r="EU582" s="43"/>
      <c r="EV582" s="43"/>
      <c r="EW582" s="43"/>
      <c r="EX582" s="43"/>
      <c r="EY582" s="43"/>
      <c r="EZ582" s="43"/>
      <c r="FA582" s="43"/>
      <c r="FB582" s="43"/>
      <c r="FC582" s="43"/>
      <c r="FD582" s="43"/>
      <c r="FE582" s="43"/>
      <c r="FF582" s="43"/>
      <c r="FG582" s="43"/>
      <c r="FH582" s="43"/>
      <c r="FI582" s="43"/>
      <c r="FJ582" s="43"/>
      <c r="FK582" s="43"/>
      <c r="FL582" s="43"/>
      <c r="FM582" s="43"/>
      <c r="FN582" s="43"/>
      <c r="FO582" s="43"/>
      <c r="FP582" s="43"/>
      <c r="FQ582" s="43"/>
      <c r="FR582" s="43"/>
      <c r="FS582" s="43"/>
      <c r="FT582" s="43"/>
      <c r="FU582" s="43"/>
      <c r="FV582" s="43"/>
      <c r="FW582" s="43"/>
      <c r="FX582" s="43"/>
      <c r="FY582" s="43"/>
      <c r="FZ582" s="43"/>
      <c r="GA582" s="43"/>
      <c r="GB582" s="43"/>
      <c r="GC582" s="43"/>
      <c r="GD582" s="43"/>
      <c r="GE582" s="43"/>
      <c r="GF582" s="43"/>
      <c r="GG582" s="43"/>
      <c r="GH582" s="43"/>
      <c r="GI582" s="43"/>
      <c r="GJ582" s="43"/>
      <c r="GK582" s="43"/>
      <c r="GL582" s="43"/>
      <c r="GM582" s="43"/>
      <c r="GN582" s="43"/>
      <c r="GO582" s="43"/>
      <c r="GP582" s="43"/>
      <c r="GQ582" s="43"/>
      <c r="GR582" s="43"/>
      <c r="GS582" s="43"/>
      <c r="GT582" s="43"/>
      <c r="GU582" s="43"/>
      <c r="GV582" s="43"/>
      <c r="GW582" s="43"/>
      <c r="GX582" s="43"/>
      <c r="GY582" s="43"/>
      <c r="GZ582" s="43"/>
      <c r="HA582" s="43"/>
      <c r="HB582" s="43"/>
      <c r="HC582" s="43"/>
      <c r="HD582" s="43"/>
      <c r="HE582" s="43"/>
      <c r="HF582" s="43"/>
      <c r="HG582" s="43"/>
      <c r="HH582" s="43"/>
      <c r="HI582" s="43"/>
      <c r="HJ582" s="43"/>
      <c r="HK582" s="43"/>
      <c r="HL582" s="43"/>
      <c r="HM582" s="43"/>
      <c r="HN582" s="43"/>
      <c r="HO582" s="43"/>
      <c r="HP582" s="43"/>
      <c r="HQ582" s="43"/>
      <c r="HR582" s="43"/>
      <c r="HS582" s="43"/>
      <c r="HT582" s="43"/>
      <c r="HU582" s="43"/>
      <c r="HV582" s="43"/>
      <c r="HW582" s="43"/>
      <c r="HX582" s="43"/>
      <c r="HY582" s="43"/>
      <c r="HZ582" s="43"/>
      <c r="IA582" s="43"/>
      <c r="IB582" s="43"/>
      <c r="IC582" s="43"/>
      <c r="ID582" s="43"/>
      <c r="IE582" s="43"/>
      <c r="IF582" s="43"/>
      <c r="IG582" s="43"/>
      <c r="IH582" s="43"/>
      <c r="II582" s="43"/>
      <c r="IJ582" s="43"/>
      <c r="IK582" s="43"/>
      <c r="IL582" s="43"/>
      <c r="IM582" s="43"/>
      <c r="IN582" s="43"/>
      <c r="IO582" s="43"/>
      <c r="IP582" s="43"/>
      <c r="IQ582" s="43"/>
      <c r="IR582" s="43"/>
      <c r="IS582" s="43"/>
      <c r="IT582" s="43"/>
      <c r="IU582" s="43"/>
      <c r="IV582" s="43"/>
    </row>
    <row r="583" spans="1:256" s="201" customFormat="1" x14ac:dyDescent="0.2">
      <c r="A583" s="185"/>
      <c r="B583" s="187"/>
      <c r="C583" s="196"/>
      <c r="D583" s="43"/>
      <c r="E583" s="185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  <c r="CK583" s="43"/>
      <c r="CL583" s="43"/>
      <c r="CM583" s="43"/>
      <c r="CN583" s="43"/>
      <c r="CO583" s="43"/>
      <c r="CP583" s="43"/>
      <c r="CQ583" s="43"/>
      <c r="CR583" s="43"/>
      <c r="CS583" s="43"/>
      <c r="CT583" s="43"/>
      <c r="CU583" s="43"/>
      <c r="CV583" s="43"/>
      <c r="CW583" s="43"/>
      <c r="CX583" s="43"/>
      <c r="CY583" s="43"/>
      <c r="CZ583" s="43"/>
      <c r="DA583" s="43"/>
      <c r="DB583" s="43"/>
      <c r="DC583" s="43"/>
      <c r="DD583" s="43"/>
      <c r="DE583" s="43"/>
      <c r="DF583" s="43"/>
      <c r="DG583" s="43"/>
      <c r="DH583" s="43"/>
      <c r="DI583" s="43"/>
      <c r="DJ583" s="43"/>
      <c r="DK583" s="43"/>
      <c r="DL583" s="43"/>
      <c r="DM583" s="43"/>
      <c r="DN583" s="43"/>
      <c r="DO583" s="43"/>
      <c r="DP583" s="43"/>
      <c r="DQ583" s="43"/>
      <c r="DR583" s="43"/>
      <c r="DS583" s="43"/>
      <c r="DT583" s="43"/>
      <c r="DU583" s="43"/>
      <c r="DV583" s="43"/>
      <c r="DW583" s="43"/>
      <c r="DX583" s="43"/>
      <c r="DY583" s="43"/>
      <c r="DZ583" s="43"/>
      <c r="EA583" s="43"/>
      <c r="EB583" s="43"/>
      <c r="EC583" s="43"/>
      <c r="ED583" s="43"/>
      <c r="EE583" s="43"/>
      <c r="EF583" s="43"/>
      <c r="EG583" s="43"/>
      <c r="EH583" s="43"/>
      <c r="EI583" s="43"/>
      <c r="EJ583" s="43"/>
      <c r="EK583" s="43"/>
      <c r="EL583" s="43"/>
      <c r="EM583" s="43"/>
      <c r="EN583" s="43"/>
      <c r="EO583" s="43"/>
      <c r="EP583" s="43"/>
      <c r="EQ583" s="43"/>
      <c r="ER583" s="43"/>
      <c r="ES583" s="43"/>
      <c r="ET583" s="43"/>
      <c r="EU583" s="43"/>
      <c r="EV583" s="43"/>
      <c r="EW583" s="43"/>
      <c r="EX583" s="43"/>
      <c r="EY583" s="43"/>
      <c r="EZ583" s="43"/>
      <c r="FA583" s="43"/>
      <c r="FB583" s="43"/>
      <c r="FC583" s="43"/>
      <c r="FD583" s="43"/>
      <c r="FE583" s="43"/>
      <c r="FF583" s="43"/>
      <c r="FG583" s="43"/>
      <c r="FH583" s="43"/>
      <c r="FI583" s="43"/>
      <c r="FJ583" s="43"/>
      <c r="FK583" s="43"/>
      <c r="FL583" s="43"/>
      <c r="FM583" s="43"/>
      <c r="FN583" s="43"/>
      <c r="FO583" s="43"/>
      <c r="FP583" s="43"/>
      <c r="FQ583" s="43"/>
      <c r="FR583" s="43"/>
      <c r="FS583" s="43"/>
      <c r="FT583" s="43"/>
      <c r="FU583" s="43"/>
      <c r="FV583" s="43"/>
      <c r="FW583" s="43"/>
      <c r="FX583" s="43"/>
      <c r="FY583" s="43"/>
      <c r="FZ583" s="43"/>
      <c r="GA583" s="43"/>
      <c r="GB583" s="43"/>
      <c r="GC583" s="43"/>
      <c r="GD583" s="43"/>
      <c r="GE583" s="43"/>
      <c r="GF583" s="43"/>
      <c r="GG583" s="43"/>
      <c r="GH583" s="43"/>
      <c r="GI583" s="43"/>
      <c r="GJ583" s="43"/>
      <c r="GK583" s="43"/>
      <c r="GL583" s="43"/>
      <c r="GM583" s="43"/>
      <c r="GN583" s="43"/>
      <c r="GO583" s="43"/>
      <c r="GP583" s="43"/>
      <c r="GQ583" s="43"/>
      <c r="GR583" s="43"/>
      <c r="GS583" s="43"/>
      <c r="GT583" s="43"/>
      <c r="GU583" s="43"/>
      <c r="GV583" s="43"/>
      <c r="GW583" s="43"/>
      <c r="GX583" s="43"/>
      <c r="GY583" s="43"/>
      <c r="GZ583" s="43"/>
      <c r="HA583" s="43"/>
      <c r="HB583" s="43"/>
      <c r="HC583" s="43"/>
      <c r="HD583" s="43"/>
      <c r="HE583" s="43"/>
      <c r="HF583" s="43"/>
      <c r="HG583" s="43"/>
      <c r="HH583" s="43"/>
      <c r="HI583" s="43"/>
      <c r="HJ583" s="43"/>
      <c r="HK583" s="43"/>
      <c r="HL583" s="43"/>
      <c r="HM583" s="43"/>
      <c r="HN583" s="43"/>
      <c r="HO583" s="43"/>
      <c r="HP583" s="43"/>
      <c r="HQ583" s="43"/>
      <c r="HR583" s="43"/>
      <c r="HS583" s="43"/>
      <c r="HT583" s="43"/>
      <c r="HU583" s="43"/>
      <c r="HV583" s="43"/>
      <c r="HW583" s="43"/>
      <c r="HX583" s="43"/>
      <c r="HY583" s="43"/>
      <c r="HZ583" s="43"/>
      <c r="IA583" s="43"/>
      <c r="IB583" s="43"/>
      <c r="IC583" s="43"/>
      <c r="ID583" s="43"/>
      <c r="IE583" s="43"/>
      <c r="IF583" s="43"/>
      <c r="IG583" s="43"/>
      <c r="IH583" s="43"/>
      <c r="II583" s="43"/>
      <c r="IJ583" s="43"/>
      <c r="IK583" s="43"/>
      <c r="IL583" s="43"/>
      <c r="IM583" s="43"/>
      <c r="IN583" s="43"/>
      <c r="IO583" s="43"/>
      <c r="IP583" s="43"/>
      <c r="IQ583" s="43"/>
      <c r="IR583" s="43"/>
      <c r="IS583" s="43"/>
      <c r="IT583" s="43"/>
      <c r="IU583" s="43"/>
      <c r="IV583" s="43"/>
    </row>
    <row r="584" spans="1:256" s="201" customFormat="1" x14ac:dyDescent="0.2">
      <c r="A584" s="185"/>
      <c r="B584" s="187"/>
      <c r="C584" s="196"/>
      <c r="D584" s="43"/>
      <c r="E584" s="185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  <c r="CK584" s="43"/>
      <c r="CL584" s="43"/>
      <c r="CM584" s="43"/>
      <c r="CN584" s="43"/>
      <c r="CO584" s="43"/>
      <c r="CP584" s="43"/>
      <c r="CQ584" s="43"/>
      <c r="CR584" s="43"/>
      <c r="CS584" s="43"/>
      <c r="CT584" s="43"/>
      <c r="CU584" s="43"/>
      <c r="CV584" s="43"/>
      <c r="CW584" s="43"/>
      <c r="CX584" s="43"/>
      <c r="CY584" s="43"/>
      <c r="CZ584" s="43"/>
      <c r="DA584" s="43"/>
      <c r="DB584" s="43"/>
      <c r="DC584" s="43"/>
      <c r="DD584" s="43"/>
      <c r="DE584" s="43"/>
      <c r="DF584" s="43"/>
      <c r="DG584" s="43"/>
      <c r="DH584" s="43"/>
      <c r="DI584" s="43"/>
      <c r="DJ584" s="43"/>
      <c r="DK584" s="43"/>
      <c r="DL584" s="43"/>
      <c r="DM584" s="43"/>
      <c r="DN584" s="43"/>
      <c r="DO584" s="43"/>
      <c r="DP584" s="43"/>
      <c r="DQ584" s="43"/>
      <c r="DR584" s="43"/>
      <c r="DS584" s="43"/>
      <c r="DT584" s="43"/>
      <c r="DU584" s="43"/>
      <c r="DV584" s="43"/>
      <c r="DW584" s="43"/>
      <c r="DX584" s="43"/>
      <c r="DY584" s="43"/>
      <c r="DZ584" s="43"/>
      <c r="EA584" s="43"/>
      <c r="EB584" s="43"/>
      <c r="EC584" s="43"/>
      <c r="ED584" s="43"/>
      <c r="EE584" s="43"/>
      <c r="EF584" s="43"/>
      <c r="EG584" s="43"/>
      <c r="EH584" s="43"/>
      <c r="EI584" s="43"/>
      <c r="EJ584" s="43"/>
      <c r="EK584" s="43"/>
      <c r="EL584" s="43"/>
      <c r="EM584" s="43"/>
      <c r="EN584" s="43"/>
      <c r="EO584" s="43"/>
      <c r="EP584" s="43"/>
      <c r="EQ584" s="43"/>
      <c r="ER584" s="43"/>
      <c r="ES584" s="43"/>
      <c r="ET584" s="43"/>
      <c r="EU584" s="43"/>
      <c r="EV584" s="43"/>
      <c r="EW584" s="43"/>
      <c r="EX584" s="43"/>
      <c r="EY584" s="43"/>
      <c r="EZ584" s="43"/>
      <c r="FA584" s="43"/>
      <c r="FB584" s="43"/>
      <c r="FC584" s="43"/>
      <c r="FD584" s="43"/>
      <c r="FE584" s="43"/>
      <c r="FF584" s="43"/>
      <c r="FG584" s="43"/>
      <c r="FH584" s="43"/>
      <c r="FI584" s="43"/>
      <c r="FJ584" s="43"/>
      <c r="FK584" s="43"/>
      <c r="FL584" s="43"/>
      <c r="FM584" s="43"/>
      <c r="FN584" s="43"/>
      <c r="FO584" s="43"/>
      <c r="FP584" s="43"/>
      <c r="FQ584" s="43"/>
      <c r="FR584" s="43"/>
      <c r="FS584" s="43"/>
      <c r="FT584" s="43"/>
      <c r="FU584" s="43"/>
      <c r="FV584" s="43"/>
      <c r="FW584" s="43"/>
      <c r="FX584" s="43"/>
      <c r="FY584" s="43"/>
      <c r="FZ584" s="43"/>
      <c r="GA584" s="43"/>
      <c r="GB584" s="43"/>
      <c r="GC584" s="43"/>
      <c r="GD584" s="43"/>
      <c r="GE584" s="43"/>
      <c r="GF584" s="43"/>
      <c r="GG584" s="43"/>
      <c r="GH584" s="43"/>
      <c r="GI584" s="43"/>
      <c r="GJ584" s="43"/>
      <c r="GK584" s="43"/>
      <c r="GL584" s="43"/>
      <c r="GM584" s="43"/>
      <c r="GN584" s="43"/>
      <c r="GO584" s="43"/>
      <c r="GP584" s="43"/>
      <c r="GQ584" s="43"/>
      <c r="GR584" s="43"/>
      <c r="GS584" s="43"/>
      <c r="GT584" s="43"/>
      <c r="GU584" s="43"/>
      <c r="GV584" s="43"/>
      <c r="GW584" s="43"/>
      <c r="GX584" s="43"/>
      <c r="GY584" s="43"/>
      <c r="GZ584" s="43"/>
      <c r="HA584" s="43"/>
      <c r="HB584" s="43"/>
      <c r="HC584" s="43"/>
      <c r="HD584" s="43"/>
      <c r="HE584" s="43"/>
      <c r="HF584" s="43"/>
      <c r="HG584" s="43"/>
      <c r="HH584" s="43"/>
      <c r="HI584" s="43"/>
      <c r="HJ584" s="43"/>
      <c r="HK584" s="43"/>
      <c r="HL584" s="43"/>
      <c r="HM584" s="43"/>
      <c r="HN584" s="43"/>
      <c r="HO584" s="43"/>
      <c r="HP584" s="43"/>
      <c r="HQ584" s="43"/>
      <c r="HR584" s="43"/>
      <c r="HS584" s="43"/>
      <c r="HT584" s="43"/>
      <c r="HU584" s="43"/>
      <c r="HV584" s="43"/>
      <c r="HW584" s="43"/>
      <c r="HX584" s="43"/>
      <c r="HY584" s="43"/>
      <c r="HZ584" s="43"/>
      <c r="IA584" s="43"/>
      <c r="IB584" s="43"/>
      <c r="IC584" s="43"/>
      <c r="ID584" s="43"/>
      <c r="IE584" s="43"/>
      <c r="IF584" s="43"/>
      <c r="IG584" s="43"/>
      <c r="IH584" s="43"/>
      <c r="II584" s="43"/>
      <c r="IJ584" s="43"/>
      <c r="IK584" s="43"/>
      <c r="IL584" s="43"/>
      <c r="IM584" s="43"/>
      <c r="IN584" s="43"/>
      <c r="IO584" s="43"/>
      <c r="IP584" s="43"/>
      <c r="IQ584" s="43"/>
      <c r="IR584" s="43"/>
      <c r="IS584" s="43"/>
      <c r="IT584" s="43"/>
      <c r="IU584" s="43"/>
      <c r="IV584" s="43"/>
    </row>
    <row r="585" spans="1:256" s="201" customFormat="1" x14ac:dyDescent="0.2">
      <c r="A585" s="185"/>
      <c r="B585" s="187"/>
      <c r="C585" s="196"/>
      <c r="D585" s="43"/>
      <c r="E585" s="185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  <c r="CK585" s="43"/>
      <c r="CL585" s="43"/>
      <c r="CM585" s="43"/>
      <c r="CN585" s="43"/>
      <c r="CO585" s="43"/>
      <c r="CP585" s="43"/>
      <c r="CQ585" s="43"/>
      <c r="CR585" s="43"/>
      <c r="CS585" s="43"/>
      <c r="CT585" s="43"/>
      <c r="CU585" s="43"/>
      <c r="CV585" s="43"/>
      <c r="CW585" s="43"/>
      <c r="CX585" s="43"/>
      <c r="CY585" s="43"/>
      <c r="CZ585" s="43"/>
      <c r="DA585" s="43"/>
      <c r="DB585" s="43"/>
      <c r="DC585" s="43"/>
      <c r="DD585" s="43"/>
      <c r="DE585" s="43"/>
      <c r="DF585" s="43"/>
      <c r="DG585" s="43"/>
      <c r="DH585" s="43"/>
      <c r="DI585" s="43"/>
      <c r="DJ585" s="43"/>
      <c r="DK585" s="43"/>
      <c r="DL585" s="43"/>
      <c r="DM585" s="43"/>
      <c r="DN585" s="43"/>
      <c r="DO585" s="43"/>
      <c r="DP585" s="43"/>
      <c r="DQ585" s="43"/>
      <c r="DR585" s="43"/>
      <c r="DS585" s="43"/>
      <c r="DT585" s="43"/>
      <c r="DU585" s="43"/>
      <c r="DV585" s="43"/>
      <c r="DW585" s="43"/>
      <c r="DX585" s="43"/>
      <c r="DY585" s="43"/>
      <c r="DZ585" s="43"/>
      <c r="EA585" s="43"/>
      <c r="EB585" s="43"/>
      <c r="EC585" s="43"/>
      <c r="ED585" s="43"/>
      <c r="EE585" s="43"/>
      <c r="EF585" s="43"/>
      <c r="EG585" s="43"/>
      <c r="EH585" s="43"/>
      <c r="EI585" s="43"/>
      <c r="EJ585" s="43"/>
      <c r="EK585" s="43"/>
      <c r="EL585" s="43"/>
      <c r="EM585" s="43"/>
      <c r="EN585" s="43"/>
      <c r="EO585" s="43"/>
      <c r="EP585" s="43"/>
      <c r="EQ585" s="43"/>
      <c r="ER585" s="43"/>
      <c r="ES585" s="43"/>
      <c r="ET585" s="43"/>
      <c r="EU585" s="43"/>
      <c r="EV585" s="43"/>
      <c r="EW585" s="43"/>
      <c r="EX585" s="43"/>
      <c r="EY585" s="43"/>
      <c r="EZ585" s="43"/>
      <c r="FA585" s="43"/>
      <c r="FB585" s="43"/>
      <c r="FC585" s="43"/>
      <c r="FD585" s="43"/>
      <c r="FE585" s="43"/>
      <c r="FF585" s="43"/>
      <c r="FG585" s="43"/>
      <c r="FH585" s="43"/>
      <c r="FI585" s="43"/>
      <c r="FJ585" s="43"/>
      <c r="FK585" s="43"/>
      <c r="FL585" s="43"/>
      <c r="FM585" s="43"/>
      <c r="FN585" s="43"/>
      <c r="FO585" s="43"/>
      <c r="FP585" s="43"/>
      <c r="FQ585" s="43"/>
      <c r="FR585" s="43"/>
      <c r="FS585" s="43"/>
      <c r="FT585" s="43"/>
      <c r="FU585" s="43"/>
      <c r="FV585" s="43"/>
      <c r="FW585" s="43"/>
      <c r="FX585" s="43"/>
      <c r="FY585" s="43"/>
      <c r="FZ585" s="43"/>
      <c r="GA585" s="43"/>
      <c r="GB585" s="43"/>
      <c r="GC585" s="43"/>
      <c r="GD585" s="43"/>
      <c r="GE585" s="43"/>
      <c r="GF585" s="43"/>
      <c r="GG585" s="43"/>
      <c r="GH585" s="43"/>
      <c r="GI585" s="43"/>
      <c r="GJ585" s="43"/>
      <c r="GK585" s="43"/>
      <c r="GL585" s="43"/>
      <c r="GM585" s="43"/>
      <c r="GN585" s="43"/>
      <c r="GO585" s="43"/>
      <c r="GP585" s="43"/>
      <c r="GQ585" s="43"/>
      <c r="GR585" s="43"/>
      <c r="GS585" s="43"/>
      <c r="GT585" s="43"/>
      <c r="GU585" s="43"/>
      <c r="GV585" s="43"/>
      <c r="GW585" s="43"/>
      <c r="GX585" s="43"/>
      <c r="GY585" s="43"/>
      <c r="GZ585" s="43"/>
      <c r="HA585" s="43"/>
      <c r="HB585" s="43"/>
      <c r="HC585" s="43"/>
      <c r="HD585" s="43"/>
      <c r="HE585" s="43"/>
      <c r="HF585" s="43"/>
      <c r="HG585" s="43"/>
      <c r="HH585" s="43"/>
      <c r="HI585" s="43"/>
      <c r="HJ585" s="43"/>
      <c r="HK585" s="43"/>
      <c r="HL585" s="43"/>
      <c r="HM585" s="43"/>
      <c r="HN585" s="43"/>
      <c r="HO585" s="43"/>
      <c r="HP585" s="43"/>
      <c r="HQ585" s="43"/>
      <c r="HR585" s="43"/>
      <c r="HS585" s="43"/>
      <c r="HT585" s="43"/>
      <c r="HU585" s="43"/>
      <c r="HV585" s="43"/>
      <c r="HW585" s="43"/>
      <c r="HX585" s="43"/>
      <c r="HY585" s="43"/>
      <c r="HZ585" s="43"/>
      <c r="IA585" s="43"/>
      <c r="IB585" s="43"/>
      <c r="IC585" s="43"/>
      <c r="ID585" s="43"/>
      <c r="IE585" s="43"/>
      <c r="IF585" s="43"/>
      <c r="IG585" s="43"/>
      <c r="IH585" s="43"/>
      <c r="II585" s="43"/>
      <c r="IJ585" s="43"/>
      <c r="IK585" s="43"/>
      <c r="IL585" s="43"/>
      <c r="IM585" s="43"/>
      <c r="IN585" s="43"/>
      <c r="IO585" s="43"/>
      <c r="IP585" s="43"/>
      <c r="IQ585" s="43"/>
      <c r="IR585" s="43"/>
      <c r="IS585" s="43"/>
      <c r="IT585" s="43"/>
      <c r="IU585" s="43"/>
      <c r="IV585" s="43"/>
    </row>
    <row r="586" spans="1:256" s="201" customFormat="1" x14ac:dyDescent="0.2">
      <c r="A586" s="185"/>
      <c r="B586" s="187"/>
      <c r="C586" s="196"/>
      <c r="D586" s="43"/>
      <c r="E586" s="185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  <c r="CK586" s="43"/>
      <c r="CL586" s="43"/>
      <c r="CM586" s="43"/>
      <c r="CN586" s="43"/>
      <c r="CO586" s="43"/>
      <c r="CP586" s="43"/>
      <c r="CQ586" s="43"/>
      <c r="CR586" s="43"/>
      <c r="CS586" s="43"/>
      <c r="CT586" s="43"/>
      <c r="CU586" s="43"/>
      <c r="CV586" s="43"/>
      <c r="CW586" s="43"/>
      <c r="CX586" s="43"/>
      <c r="CY586" s="43"/>
      <c r="CZ586" s="43"/>
      <c r="DA586" s="43"/>
      <c r="DB586" s="43"/>
      <c r="DC586" s="43"/>
      <c r="DD586" s="43"/>
      <c r="DE586" s="43"/>
      <c r="DF586" s="43"/>
      <c r="DG586" s="43"/>
      <c r="DH586" s="43"/>
      <c r="DI586" s="43"/>
      <c r="DJ586" s="43"/>
      <c r="DK586" s="43"/>
      <c r="DL586" s="43"/>
      <c r="DM586" s="43"/>
      <c r="DN586" s="43"/>
      <c r="DO586" s="43"/>
      <c r="DP586" s="43"/>
      <c r="DQ586" s="43"/>
      <c r="DR586" s="43"/>
      <c r="DS586" s="43"/>
      <c r="DT586" s="43"/>
      <c r="DU586" s="43"/>
      <c r="DV586" s="43"/>
      <c r="DW586" s="43"/>
      <c r="DX586" s="43"/>
      <c r="DY586" s="43"/>
      <c r="DZ586" s="43"/>
      <c r="EA586" s="43"/>
      <c r="EB586" s="43"/>
      <c r="EC586" s="43"/>
      <c r="ED586" s="43"/>
      <c r="EE586" s="43"/>
      <c r="EF586" s="43"/>
      <c r="EG586" s="43"/>
      <c r="EH586" s="43"/>
      <c r="EI586" s="43"/>
      <c r="EJ586" s="43"/>
      <c r="EK586" s="43"/>
      <c r="EL586" s="43"/>
      <c r="EM586" s="43"/>
      <c r="EN586" s="43"/>
      <c r="EO586" s="43"/>
      <c r="EP586" s="43"/>
      <c r="EQ586" s="43"/>
      <c r="ER586" s="43"/>
      <c r="ES586" s="43"/>
      <c r="ET586" s="43"/>
      <c r="EU586" s="43"/>
      <c r="EV586" s="43"/>
      <c r="EW586" s="43"/>
      <c r="EX586" s="43"/>
      <c r="EY586" s="43"/>
      <c r="EZ586" s="43"/>
      <c r="FA586" s="43"/>
      <c r="FB586" s="43"/>
      <c r="FC586" s="43"/>
      <c r="FD586" s="43"/>
      <c r="FE586" s="43"/>
      <c r="FF586" s="43"/>
      <c r="FG586" s="43"/>
      <c r="FH586" s="43"/>
      <c r="FI586" s="43"/>
      <c r="FJ586" s="43"/>
      <c r="FK586" s="43"/>
      <c r="FL586" s="43"/>
      <c r="FM586" s="43"/>
      <c r="FN586" s="43"/>
      <c r="FO586" s="43"/>
      <c r="FP586" s="43"/>
      <c r="FQ586" s="43"/>
      <c r="FR586" s="43"/>
      <c r="FS586" s="43"/>
      <c r="FT586" s="43"/>
      <c r="FU586" s="43"/>
      <c r="FV586" s="43"/>
      <c r="FW586" s="43"/>
      <c r="FX586" s="43"/>
      <c r="FY586" s="43"/>
      <c r="FZ586" s="43"/>
      <c r="GA586" s="43"/>
      <c r="GB586" s="43"/>
      <c r="GC586" s="43"/>
      <c r="GD586" s="43"/>
      <c r="GE586" s="43"/>
      <c r="GF586" s="43"/>
      <c r="GG586" s="43"/>
      <c r="GH586" s="43"/>
      <c r="GI586" s="43"/>
      <c r="GJ586" s="43"/>
      <c r="GK586" s="43"/>
      <c r="GL586" s="43"/>
      <c r="GM586" s="43"/>
      <c r="GN586" s="43"/>
      <c r="GO586" s="43"/>
      <c r="GP586" s="43"/>
      <c r="GQ586" s="43"/>
      <c r="GR586" s="43"/>
      <c r="GS586" s="43"/>
      <c r="GT586" s="43"/>
      <c r="GU586" s="43"/>
      <c r="GV586" s="43"/>
      <c r="GW586" s="43"/>
      <c r="GX586" s="43"/>
      <c r="GY586" s="43"/>
      <c r="GZ586" s="43"/>
      <c r="HA586" s="43"/>
      <c r="HB586" s="43"/>
      <c r="HC586" s="43"/>
      <c r="HD586" s="43"/>
      <c r="HE586" s="43"/>
      <c r="HF586" s="43"/>
      <c r="HG586" s="43"/>
      <c r="HH586" s="43"/>
      <c r="HI586" s="43"/>
      <c r="HJ586" s="43"/>
      <c r="HK586" s="43"/>
      <c r="HL586" s="43"/>
      <c r="HM586" s="43"/>
      <c r="HN586" s="43"/>
      <c r="HO586" s="43"/>
      <c r="HP586" s="43"/>
      <c r="HQ586" s="43"/>
      <c r="HR586" s="43"/>
      <c r="HS586" s="43"/>
      <c r="HT586" s="43"/>
      <c r="HU586" s="43"/>
      <c r="HV586" s="43"/>
      <c r="HW586" s="43"/>
      <c r="HX586" s="43"/>
      <c r="HY586" s="43"/>
      <c r="HZ586" s="43"/>
      <c r="IA586" s="43"/>
      <c r="IB586" s="43"/>
      <c r="IC586" s="43"/>
      <c r="ID586" s="43"/>
      <c r="IE586" s="43"/>
      <c r="IF586" s="43"/>
      <c r="IG586" s="43"/>
      <c r="IH586" s="43"/>
      <c r="II586" s="43"/>
      <c r="IJ586" s="43"/>
      <c r="IK586" s="43"/>
      <c r="IL586" s="43"/>
      <c r="IM586" s="43"/>
      <c r="IN586" s="43"/>
      <c r="IO586" s="43"/>
      <c r="IP586" s="43"/>
      <c r="IQ586" s="43"/>
      <c r="IR586" s="43"/>
      <c r="IS586" s="43"/>
      <c r="IT586" s="43"/>
      <c r="IU586" s="43"/>
      <c r="IV586" s="43"/>
    </row>
    <row r="587" spans="1:256" s="201" customFormat="1" x14ac:dyDescent="0.2">
      <c r="A587" s="185"/>
      <c r="B587" s="187"/>
      <c r="C587" s="196"/>
      <c r="D587" s="43"/>
      <c r="E587" s="185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  <c r="CK587" s="43"/>
      <c r="CL587" s="43"/>
      <c r="CM587" s="43"/>
      <c r="CN587" s="43"/>
      <c r="CO587" s="43"/>
      <c r="CP587" s="43"/>
      <c r="CQ587" s="43"/>
      <c r="CR587" s="43"/>
      <c r="CS587" s="43"/>
      <c r="CT587" s="43"/>
      <c r="CU587" s="43"/>
      <c r="CV587" s="43"/>
      <c r="CW587" s="43"/>
      <c r="CX587" s="43"/>
      <c r="CY587" s="43"/>
      <c r="CZ587" s="43"/>
      <c r="DA587" s="43"/>
      <c r="DB587" s="43"/>
      <c r="DC587" s="43"/>
      <c r="DD587" s="43"/>
      <c r="DE587" s="43"/>
      <c r="DF587" s="43"/>
      <c r="DG587" s="43"/>
      <c r="DH587" s="43"/>
      <c r="DI587" s="43"/>
      <c r="DJ587" s="43"/>
      <c r="DK587" s="43"/>
      <c r="DL587" s="43"/>
      <c r="DM587" s="43"/>
      <c r="DN587" s="43"/>
      <c r="DO587" s="43"/>
      <c r="DP587" s="43"/>
      <c r="DQ587" s="43"/>
      <c r="DR587" s="43"/>
      <c r="DS587" s="43"/>
      <c r="DT587" s="43"/>
      <c r="DU587" s="43"/>
      <c r="DV587" s="43"/>
      <c r="DW587" s="43"/>
      <c r="DX587" s="43"/>
      <c r="DY587" s="43"/>
      <c r="DZ587" s="43"/>
      <c r="EA587" s="43"/>
      <c r="EB587" s="43"/>
      <c r="EC587" s="43"/>
      <c r="ED587" s="43"/>
      <c r="EE587" s="43"/>
      <c r="EF587" s="43"/>
      <c r="EG587" s="43"/>
      <c r="EH587" s="43"/>
      <c r="EI587" s="43"/>
      <c r="EJ587" s="43"/>
      <c r="EK587" s="43"/>
      <c r="EL587" s="43"/>
      <c r="EM587" s="43"/>
      <c r="EN587" s="43"/>
      <c r="EO587" s="43"/>
      <c r="EP587" s="43"/>
      <c r="EQ587" s="43"/>
      <c r="ER587" s="43"/>
      <c r="ES587" s="43"/>
      <c r="ET587" s="43"/>
      <c r="EU587" s="43"/>
      <c r="EV587" s="43"/>
      <c r="EW587" s="43"/>
      <c r="EX587" s="43"/>
      <c r="EY587" s="43"/>
      <c r="EZ587" s="43"/>
      <c r="FA587" s="43"/>
      <c r="FB587" s="43"/>
      <c r="FC587" s="43"/>
      <c r="FD587" s="43"/>
      <c r="FE587" s="43"/>
      <c r="FF587" s="43"/>
      <c r="FG587" s="43"/>
      <c r="FH587" s="43"/>
      <c r="FI587" s="43"/>
      <c r="FJ587" s="43"/>
      <c r="FK587" s="43"/>
      <c r="FL587" s="43"/>
      <c r="FM587" s="43"/>
      <c r="FN587" s="43"/>
      <c r="FO587" s="43"/>
      <c r="FP587" s="43"/>
      <c r="FQ587" s="43"/>
      <c r="FR587" s="43"/>
      <c r="FS587" s="43"/>
      <c r="FT587" s="43"/>
      <c r="FU587" s="43"/>
      <c r="FV587" s="43"/>
      <c r="FW587" s="43"/>
      <c r="FX587" s="43"/>
      <c r="FY587" s="43"/>
      <c r="FZ587" s="43"/>
      <c r="GA587" s="43"/>
      <c r="GB587" s="43"/>
      <c r="GC587" s="43"/>
      <c r="GD587" s="43"/>
      <c r="GE587" s="43"/>
      <c r="GF587" s="43"/>
      <c r="GG587" s="43"/>
      <c r="GH587" s="43"/>
      <c r="GI587" s="43"/>
      <c r="GJ587" s="43"/>
      <c r="GK587" s="43"/>
      <c r="GL587" s="43"/>
      <c r="GM587" s="43"/>
      <c r="GN587" s="43"/>
      <c r="GO587" s="43"/>
      <c r="GP587" s="43"/>
      <c r="GQ587" s="43"/>
      <c r="GR587" s="43"/>
      <c r="GS587" s="43"/>
      <c r="GT587" s="43"/>
      <c r="GU587" s="43"/>
      <c r="GV587" s="43"/>
      <c r="GW587" s="43"/>
      <c r="GX587" s="43"/>
      <c r="GY587" s="43"/>
      <c r="GZ587" s="43"/>
      <c r="HA587" s="43"/>
      <c r="HB587" s="43"/>
      <c r="HC587" s="43"/>
      <c r="HD587" s="43"/>
      <c r="HE587" s="43"/>
      <c r="HF587" s="43"/>
      <c r="HG587" s="43"/>
      <c r="HH587" s="43"/>
      <c r="HI587" s="43"/>
      <c r="HJ587" s="43"/>
      <c r="HK587" s="43"/>
      <c r="HL587" s="43"/>
      <c r="HM587" s="43"/>
      <c r="HN587" s="43"/>
      <c r="HO587" s="43"/>
      <c r="HP587" s="43"/>
      <c r="HQ587" s="43"/>
      <c r="HR587" s="43"/>
      <c r="HS587" s="43"/>
      <c r="HT587" s="43"/>
      <c r="HU587" s="43"/>
      <c r="HV587" s="43"/>
      <c r="HW587" s="43"/>
      <c r="HX587" s="43"/>
      <c r="HY587" s="43"/>
      <c r="HZ587" s="43"/>
      <c r="IA587" s="43"/>
      <c r="IB587" s="43"/>
      <c r="IC587" s="43"/>
      <c r="ID587" s="43"/>
      <c r="IE587" s="43"/>
      <c r="IF587" s="43"/>
      <c r="IG587" s="43"/>
      <c r="IH587" s="43"/>
      <c r="II587" s="43"/>
      <c r="IJ587" s="43"/>
      <c r="IK587" s="43"/>
      <c r="IL587" s="43"/>
      <c r="IM587" s="43"/>
      <c r="IN587" s="43"/>
      <c r="IO587" s="43"/>
      <c r="IP587" s="43"/>
      <c r="IQ587" s="43"/>
      <c r="IR587" s="43"/>
      <c r="IS587" s="43"/>
      <c r="IT587" s="43"/>
      <c r="IU587" s="43"/>
      <c r="IV587" s="43"/>
    </row>
    <row r="588" spans="1:256" s="201" customFormat="1" x14ac:dyDescent="0.2">
      <c r="A588" s="185"/>
      <c r="B588" s="187"/>
      <c r="C588" s="196"/>
      <c r="D588" s="43"/>
      <c r="E588" s="185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  <c r="CK588" s="43"/>
      <c r="CL588" s="43"/>
      <c r="CM588" s="43"/>
      <c r="CN588" s="43"/>
      <c r="CO588" s="43"/>
      <c r="CP588" s="43"/>
      <c r="CQ588" s="43"/>
      <c r="CR588" s="43"/>
      <c r="CS588" s="43"/>
      <c r="CT588" s="43"/>
      <c r="CU588" s="43"/>
      <c r="CV588" s="43"/>
      <c r="CW588" s="43"/>
      <c r="CX588" s="43"/>
      <c r="CY588" s="43"/>
      <c r="CZ588" s="43"/>
      <c r="DA588" s="43"/>
      <c r="DB588" s="43"/>
      <c r="DC588" s="43"/>
      <c r="DD588" s="43"/>
      <c r="DE588" s="43"/>
      <c r="DF588" s="43"/>
      <c r="DG588" s="43"/>
      <c r="DH588" s="43"/>
      <c r="DI588" s="43"/>
      <c r="DJ588" s="43"/>
      <c r="DK588" s="43"/>
      <c r="DL588" s="43"/>
      <c r="DM588" s="43"/>
      <c r="DN588" s="43"/>
      <c r="DO588" s="43"/>
      <c r="DP588" s="43"/>
      <c r="DQ588" s="43"/>
      <c r="DR588" s="43"/>
      <c r="DS588" s="43"/>
      <c r="DT588" s="43"/>
      <c r="DU588" s="43"/>
      <c r="DV588" s="43"/>
      <c r="DW588" s="43"/>
      <c r="DX588" s="43"/>
      <c r="DY588" s="43"/>
      <c r="DZ588" s="43"/>
      <c r="EA588" s="43"/>
      <c r="EB588" s="43"/>
      <c r="EC588" s="43"/>
      <c r="ED588" s="43"/>
      <c r="EE588" s="43"/>
      <c r="EF588" s="43"/>
      <c r="EG588" s="43"/>
      <c r="EH588" s="43"/>
      <c r="EI588" s="43"/>
      <c r="EJ588" s="43"/>
      <c r="EK588" s="43"/>
      <c r="EL588" s="43"/>
      <c r="EM588" s="43"/>
      <c r="EN588" s="43"/>
      <c r="EO588" s="43"/>
      <c r="EP588" s="43"/>
      <c r="EQ588" s="43"/>
      <c r="ER588" s="43"/>
      <c r="ES588" s="43"/>
      <c r="ET588" s="43"/>
      <c r="EU588" s="43"/>
      <c r="EV588" s="43"/>
      <c r="EW588" s="43"/>
      <c r="EX588" s="43"/>
      <c r="EY588" s="43"/>
      <c r="EZ588" s="43"/>
      <c r="FA588" s="43"/>
      <c r="FB588" s="43"/>
      <c r="FC588" s="43"/>
      <c r="FD588" s="43"/>
      <c r="FE588" s="43"/>
      <c r="FF588" s="43"/>
      <c r="FG588" s="43"/>
      <c r="FH588" s="43"/>
      <c r="FI588" s="43"/>
      <c r="FJ588" s="43"/>
      <c r="FK588" s="43"/>
      <c r="FL588" s="43"/>
      <c r="FM588" s="43"/>
      <c r="FN588" s="43"/>
      <c r="FO588" s="43"/>
      <c r="FP588" s="43"/>
      <c r="FQ588" s="43"/>
      <c r="FR588" s="43"/>
      <c r="FS588" s="43"/>
      <c r="FT588" s="43"/>
      <c r="FU588" s="43"/>
      <c r="FV588" s="43"/>
      <c r="FW588" s="43"/>
      <c r="FX588" s="43"/>
      <c r="FY588" s="43"/>
      <c r="FZ588" s="43"/>
      <c r="GA588" s="43"/>
      <c r="GB588" s="43"/>
      <c r="GC588" s="43"/>
      <c r="GD588" s="43"/>
      <c r="GE588" s="43"/>
      <c r="GF588" s="43"/>
      <c r="GG588" s="43"/>
      <c r="GH588" s="43"/>
      <c r="GI588" s="43"/>
      <c r="GJ588" s="43"/>
      <c r="GK588" s="43"/>
      <c r="GL588" s="43"/>
      <c r="GM588" s="43"/>
      <c r="GN588" s="43"/>
      <c r="GO588" s="43"/>
      <c r="GP588" s="43"/>
      <c r="GQ588" s="43"/>
      <c r="GR588" s="43"/>
      <c r="GS588" s="43"/>
      <c r="GT588" s="43"/>
      <c r="GU588" s="43"/>
      <c r="GV588" s="43"/>
      <c r="GW588" s="43"/>
      <c r="GX588" s="43"/>
      <c r="GY588" s="43"/>
      <c r="GZ588" s="43"/>
      <c r="HA588" s="43"/>
      <c r="HB588" s="43"/>
      <c r="HC588" s="43"/>
      <c r="HD588" s="43"/>
      <c r="HE588" s="43"/>
      <c r="HF588" s="43"/>
      <c r="HG588" s="43"/>
      <c r="HH588" s="43"/>
      <c r="HI588" s="43"/>
      <c r="HJ588" s="43"/>
      <c r="HK588" s="43"/>
      <c r="HL588" s="43"/>
      <c r="HM588" s="43"/>
      <c r="HN588" s="43"/>
      <c r="HO588" s="43"/>
      <c r="HP588" s="43"/>
      <c r="HQ588" s="43"/>
      <c r="HR588" s="43"/>
      <c r="HS588" s="43"/>
      <c r="HT588" s="43"/>
      <c r="HU588" s="43"/>
      <c r="HV588" s="43"/>
      <c r="HW588" s="43"/>
      <c r="HX588" s="43"/>
      <c r="HY588" s="43"/>
      <c r="HZ588" s="43"/>
      <c r="IA588" s="43"/>
      <c r="IB588" s="43"/>
      <c r="IC588" s="43"/>
      <c r="ID588" s="43"/>
      <c r="IE588" s="43"/>
      <c r="IF588" s="43"/>
      <c r="IG588" s="43"/>
      <c r="IH588" s="43"/>
      <c r="II588" s="43"/>
      <c r="IJ588" s="43"/>
      <c r="IK588" s="43"/>
      <c r="IL588" s="43"/>
      <c r="IM588" s="43"/>
      <c r="IN588" s="43"/>
      <c r="IO588" s="43"/>
      <c r="IP588" s="43"/>
      <c r="IQ588" s="43"/>
      <c r="IR588" s="43"/>
      <c r="IS588" s="43"/>
      <c r="IT588" s="43"/>
      <c r="IU588" s="43"/>
      <c r="IV588" s="43"/>
    </row>
    <row r="589" spans="1:256" s="201" customFormat="1" x14ac:dyDescent="0.2">
      <c r="A589" s="185"/>
      <c r="B589" s="187"/>
      <c r="C589" s="196"/>
      <c r="D589" s="43"/>
      <c r="E589" s="185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  <c r="CK589" s="43"/>
      <c r="CL589" s="43"/>
      <c r="CM589" s="43"/>
      <c r="CN589" s="43"/>
      <c r="CO589" s="43"/>
      <c r="CP589" s="43"/>
      <c r="CQ589" s="43"/>
      <c r="CR589" s="43"/>
      <c r="CS589" s="43"/>
      <c r="CT589" s="43"/>
      <c r="CU589" s="43"/>
      <c r="CV589" s="43"/>
      <c r="CW589" s="43"/>
      <c r="CX589" s="43"/>
      <c r="CY589" s="43"/>
      <c r="CZ589" s="43"/>
      <c r="DA589" s="43"/>
      <c r="DB589" s="43"/>
      <c r="DC589" s="43"/>
      <c r="DD589" s="43"/>
      <c r="DE589" s="43"/>
      <c r="DF589" s="43"/>
      <c r="DG589" s="43"/>
      <c r="DH589" s="43"/>
      <c r="DI589" s="43"/>
      <c r="DJ589" s="43"/>
      <c r="DK589" s="43"/>
      <c r="DL589" s="43"/>
      <c r="DM589" s="43"/>
      <c r="DN589" s="43"/>
      <c r="DO589" s="43"/>
      <c r="DP589" s="43"/>
      <c r="DQ589" s="43"/>
      <c r="DR589" s="43"/>
      <c r="DS589" s="43"/>
      <c r="DT589" s="43"/>
      <c r="DU589" s="43"/>
      <c r="DV589" s="43"/>
      <c r="DW589" s="43"/>
      <c r="DX589" s="43"/>
      <c r="DY589" s="43"/>
      <c r="DZ589" s="43"/>
      <c r="EA589" s="43"/>
      <c r="EB589" s="43"/>
      <c r="EC589" s="43"/>
      <c r="ED589" s="43"/>
      <c r="EE589" s="43"/>
      <c r="EF589" s="43"/>
      <c r="EG589" s="43"/>
      <c r="EH589" s="43"/>
      <c r="EI589" s="43"/>
      <c r="EJ589" s="43"/>
      <c r="EK589" s="43"/>
      <c r="EL589" s="43"/>
      <c r="EM589" s="43"/>
      <c r="EN589" s="43"/>
      <c r="EO589" s="43"/>
      <c r="EP589" s="43"/>
      <c r="EQ589" s="43"/>
      <c r="ER589" s="43"/>
      <c r="ES589" s="43"/>
      <c r="ET589" s="43"/>
      <c r="EU589" s="43"/>
      <c r="EV589" s="43"/>
      <c r="EW589" s="43"/>
      <c r="EX589" s="43"/>
      <c r="EY589" s="43"/>
      <c r="EZ589" s="43"/>
      <c r="FA589" s="43"/>
      <c r="FB589" s="43"/>
      <c r="FC589" s="43"/>
      <c r="FD589" s="43"/>
      <c r="FE589" s="43"/>
      <c r="FF589" s="43"/>
      <c r="FG589" s="43"/>
      <c r="FH589" s="43"/>
      <c r="FI589" s="43"/>
      <c r="FJ589" s="43"/>
      <c r="FK589" s="43"/>
      <c r="FL589" s="43"/>
      <c r="FM589" s="43"/>
      <c r="FN589" s="43"/>
      <c r="FO589" s="43"/>
      <c r="FP589" s="43"/>
      <c r="FQ589" s="43"/>
      <c r="FR589" s="43"/>
      <c r="FS589" s="43"/>
      <c r="FT589" s="43"/>
      <c r="FU589" s="43"/>
      <c r="FV589" s="43"/>
      <c r="FW589" s="43"/>
      <c r="FX589" s="43"/>
      <c r="FY589" s="43"/>
      <c r="FZ589" s="43"/>
      <c r="GA589" s="43"/>
      <c r="GB589" s="43"/>
      <c r="GC589" s="43"/>
      <c r="GD589" s="43"/>
      <c r="GE589" s="43"/>
      <c r="GF589" s="43"/>
      <c r="GG589" s="43"/>
      <c r="GH589" s="43"/>
      <c r="GI589" s="43"/>
      <c r="GJ589" s="43"/>
      <c r="GK589" s="43"/>
      <c r="GL589" s="43"/>
      <c r="GM589" s="43"/>
      <c r="GN589" s="43"/>
      <c r="GO589" s="43"/>
      <c r="GP589" s="43"/>
      <c r="GQ589" s="43"/>
      <c r="GR589" s="43"/>
      <c r="GS589" s="43"/>
      <c r="GT589" s="43"/>
      <c r="GU589" s="43"/>
      <c r="GV589" s="43"/>
      <c r="GW589" s="43"/>
      <c r="GX589" s="43"/>
      <c r="GY589" s="43"/>
      <c r="GZ589" s="43"/>
      <c r="HA589" s="43"/>
      <c r="HB589" s="43"/>
      <c r="HC589" s="43"/>
      <c r="HD589" s="43"/>
      <c r="HE589" s="43"/>
      <c r="HF589" s="43"/>
      <c r="HG589" s="43"/>
      <c r="HH589" s="43"/>
      <c r="HI589" s="43"/>
      <c r="HJ589" s="43"/>
      <c r="HK589" s="43"/>
      <c r="HL589" s="43"/>
      <c r="HM589" s="43"/>
      <c r="HN589" s="43"/>
      <c r="HO589" s="43"/>
      <c r="HP589" s="43"/>
      <c r="HQ589" s="43"/>
      <c r="HR589" s="43"/>
      <c r="HS589" s="43"/>
      <c r="HT589" s="43"/>
      <c r="HU589" s="43"/>
      <c r="HV589" s="43"/>
      <c r="HW589" s="43"/>
      <c r="HX589" s="43"/>
      <c r="HY589" s="43"/>
      <c r="HZ589" s="43"/>
      <c r="IA589" s="43"/>
      <c r="IB589" s="43"/>
      <c r="IC589" s="43"/>
      <c r="ID589" s="43"/>
      <c r="IE589" s="43"/>
      <c r="IF589" s="43"/>
      <c r="IG589" s="43"/>
      <c r="IH589" s="43"/>
      <c r="II589" s="43"/>
      <c r="IJ589" s="43"/>
      <c r="IK589" s="43"/>
      <c r="IL589" s="43"/>
      <c r="IM589" s="43"/>
      <c r="IN589" s="43"/>
      <c r="IO589" s="43"/>
      <c r="IP589" s="43"/>
      <c r="IQ589" s="43"/>
      <c r="IR589" s="43"/>
      <c r="IS589" s="43"/>
      <c r="IT589" s="43"/>
      <c r="IU589" s="43"/>
      <c r="IV589" s="43"/>
    </row>
    <row r="590" spans="1:256" s="201" customFormat="1" x14ac:dyDescent="0.2">
      <c r="A590" s="185"/>
      <c r="B590" s="187"/>
      <c r="C590" s="196"/>
      <c r="D590" s="43"/>
      <c r="E590" s="185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  <c r="CK590" s="43"/>
      <c r="CL590" s="43"/>
      <c r="CM590" s="43"/>
      <c r="CN590" s="43"/>
      <c r="CO590" s="43"/>
      <c r="CP590" s="43"/>
      <c r="CQ590" s="43"/>
      <c r="CR590" s="43"/>
      <c r="CS590" s="43"/>
      <c r="CT590" s="43"/>
      <c r="CU590" s="43"/>
      <c r="CV590" s="43"/>
      <c r="CW590" s="43"/>
      <c r="CX590" s="43"/>
      <c r="CY590" s="43"/>
      <c r="CZ590" s="43"/>
      <c r="DA590" s="43"/>
      <c r="DB590" s="43"/>
      <c r="DC590" s="43"/>
      <c r="DD590" s="43"/>
      <c r="DE590" s="43"/>
      <c r="DF590" s="43"/>
      <c r="DG590" s="43"/>
      <c r="DH590" s="43"/>
      <c r="DI590" s="43"/>
      <c r="DJ590" s="43"/>
      <c r="DK590" s="43"/>
      <c r="DL590" s="43"/>
      <c r="DM590" s="43"/>
      <c r="DN590" s="43"/>
      <c r="DO590" s="43"/>
      <c r="DP590" s="43"/>
      <c r="DQ590" s="43"/>
      <c r="DR590" s="43"/>
      <c r="DS590" s="43"/>
      <c r="DT590" s="43"/>
      <c r="DU590" s="43"/>
      <c r="DV590" s="43"/>
      <c r="DW590" s="43"/>
      <c r="DX590" s="43"/>
      <c r="DY590" s="43"/>
      <c r="DZ590" s="43"/>
      <c r="EA590" s="43"/>
      <c r="EB590" s="43"/>
      <c r="EC590" s="43"/>
      <c r="ED590" s="43"/>
      <c r="EE590" s="43"/>
      <c r="EF590" s="43"/>
      <c r="EG590" s="43"/>
      <c r="EH590" s="43"/>
      <c r="EI590" s="43"/>
      <c r="EJ590" s="43"/>
      <c r="EK590" s="43"/>
      <c r="EL590" s="43"/>
      <c r="EM590" s="43"/>
      <c r="EN590" s="43"/>
      <c r="EO590" s="43"/>
      <c r="EP590" s="43"/>
      <c r="EQ590" s="43"/>
      <c r="ER590" s="43"/>
      <c r="ES590" s="43"/>
      <c r="ET590" s="43"/>
      <c r="EU590" s="43"/>
      <c r="EV590" s="43"/>
      <c r="EW590" s="43"/>
      <c r="EX590" s="43"/>
      <c r="EY590" s="43"/>
      <c r="EZ590" s="43"/>
      <c r="FA590" s="43"/>
      <c r="FB590" s="43"/>
      <c r="FC590" s="43"/>
      <c r="FD590" s="43"/>
      <c r="FE590" s="43"/>
      <c r="FF590" s="43"/>
      <c r="FG590" s="43"/>
      <c r="FH590" s="43"/>
      <c r="FI590" s="43"/>
      <c r="FJ590" s="43"/>
      <c r="FK590" s="43"/>
      <c r="FL590" s="43"/>
      <c r="FM590" s="43"/>
      <c r="FN590" s="43"/>
      <c r="FO590" s="43"/>
      <c r="FP590" s="43"/>
      <c r="FQ590" s="43"/>
      <c r="FR590" s="43"/>
      <c r="FS590" s="43"/>
      <c r="FT590" s="43"/>
      <c r="FU590" s="43"/>
      <c r="FV590" s="43"/>
      <c r="FW590" s="43"/>
      <c r="FX590" s="43"/>
      <c r="FY590" s="43"/>
      <c r="FZ590" s="43"/>
      <c r="GA590" s="43"/>
      <c r="GB590" s="43"/>
      <c r="GC590" s="43"/>
      <c r="GD590" s="43"/>
      <c r="GE590" s="43"/>
      <c r="GF590" s="43"/>
      <c r="GG590" s="43"/>
      <c r="GH590" s="43"/>
      <c r="GI590" s="43"/>
      <c r="GJ590" s="43"/>
      <c r="GK590" s="43"/>
      <c r="GL590" s="43"/>
      <c r="GM590" s="43"/>
      <c r="GN590" s="43"/>
      <c r="GO590" s="43"/>
      <c r="GP590" s="43"/>
      <c r="GQ590" s="43"/>
      <c r="GR590" s="43"/>
      <c r="GS590" s="43"/>
      <c r="GT590" s="43"/>
      <c r="GU590" s="43"/>
      <c r="GV590" s="43"/>
      <c r="GW590" s="43"/>
      <c r="GX590" s="43"/>
      <c r="GY590" s="43"/>
      <c r="GZ590" s="43"/>
      <c r="HA590" s="43"/>
      <c r="HB590" s="43"/>
      <c r="HC590" s="43"/>
      <c r="HD590" s="43"/>
      <c r="HE590" s="43"/>
      <c r="HF590" s="43"/>
      <c r="HG590" s="43"/>
      <c r="HH590" s="43"/>
      <c r="HI590" s="43"/>
      <c r="HJ590" s="43"/>
      <c r="HK590" s="43"/>
      <c r="HL590" s="43"/>
      <c r="HM590" s="43"/>
      <c r="HN590" s="43"/>
      <c r="HO590" s="43"/>
      <c r="HP590" s="43"/>
      <c r="HQ590" s="43"/>
      <c r="HR590" s="43"/>
      <c r="HS590" s="43"/>
      <c r="HT590" s="43"/>
      <c r="HU590" s="43"/>
      <c r="HV590" s="43"/>
      <c r="HW590" s="43"/>
      <c r="HX590" s="43"/>
      <c r="HY590" s="43"/>
      <c r="HZ590" s="43"/>
      <c r="IA590" s="43"/>
      <c r="IB590" s="43"/>
      <c r="IC590" s="43"/>
      <c r="ID590" s="43"/>
      <c r="IE590" s="43"/>
      <c r="IF590" s="43"/>
      <c r="IG590" s="43"/>
      <c r="IH590" s="43"/>
      <c r="II590" s="43"/>
      <c r="IJ590" s="43"/>
      <c r="IK590" s="43"/>
      <c r="IL590" s="43"/>
      <c r="IM590" s="43"/>
      <c r="IN590" s="43"/>
      <c r="IO590" s="43"/>
      <c r="IP590" s="43"/>
      <c r="IQ590" s="43"/>
      <c r="IR590" s="43"/>
      <c r="IS590" s="43"/>
      <c r="IT590" s="43"/>
      <c r="IU590" s="43"/>
      <c r="IV590" s="43"/>
    </row>
    <row r="591" spans="1:256" s="201" customFormat="1" x14ac:dyDescent="0.2">
      <c r="A591" s="185"/>
      <c r="B591" s="187"/>
      <c r="C591" s="196"/>
      <c r="D591" s="43"/>
      <c r="E591" s="185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  <c r="CK591" s="43"/>
      <c r="CL591" s="43"/>
      <c r="CM591" s="43"/>
      <c r="CN591" s="43"/>
      <c r="CO591" s="43"/>
      <c r="CP591" s="43"/>
      <c r="CQ591" s="43"/>
      <c r="CR591" s="43"/>
      <c r="CS591" s="43"/>
      <c r="CT591" s="43"/>
      <c r="CU591" s="43"/>
      <c r="CV591" s="43"/>
      <c r="CW591" s="43"/>
      <c r="CX591" s="43"/>
      <c r="CY591" s="43"/>
      <c r="CZ591" s="43"/>
      <c r="DA591" s="43"/>
      <c r="DB591" s="43"/>
      <c r="DC591" s="43"/>
      <c r="DD591" s="43"/>
      <c r="DE591" s="43"/>
      <c r="DF591" s="43"/>
      <c r="DG591" s="43"/>
      <c r="DH591" s="43"/>
      <c r="DI591" s="43"/>
      <c r="DJ591" s="43"/>
      <c r="DK591" s="43"/>
      <c r="DL591" s="43"/>
      <c r="DM591" s="43"/>
      <c r="DN591" s="43"/>
      <c r="DO591" s="43"/>
      <c r="DP591" s="43"/>
      <c r="DQ591" s="43"/>
      <c r="DR591" s="43"/>
      <c r="DS591" s="43"/>
      <c r="DT591" s="43"/>
      <c r="DU591" s="43"/>
      <c r="DV591" s="43"/>
      <c r="DW591" s="43"/>
      <c r="DX591" s="43"/>
      <c r="DY591" s="43"/>
      <c r="DZ591" s="43"/>
      <c r="EA591" s="43"/>
      <c r="EB591" s="43"/>
      <c r="EC591" s="43"/>
      <c r="ED591" s="43"/>
      <c r="EE591" s="43"/>
      <c r="EF591" s="43"/>
      <c r="EG591" s="43"/>
      <c r="EH591" s="43"/>
      <c r="EI591" s="43"/>
      <c r="EJ591" s="43"/>
      <c r="EK591" s="43"/>
      <c r="EL591" s="43"/>
      <c r="EM591" s="43"/>
      <c r="EN591" s="43"/>
      <c r="EO591" s="43"/>
      <c r="EP591" s="43"/>
      <c r="EQ591" s="43"/>
      <c r="ER591" s="43"/>
      <c r="ES591" s="43"/>
      <c r="ET591" s="43"/>
      <c r="EU591" s="43"/>
      <c r="EV591" s="43"/>
      <c r="EW591" s="43"/>
      <c r="EX591" s="43"/>
      <c r="EY591" s="43"/>
      <c r="EZ591" s="43"/>
      <c r="FA591" s="43"/>
      <c r="FB591" s="43"/>
      <c r="FC591" s="43"/>
      <c r="FD591" s="43"/>
      <c r="FE591" s="43"/>
      <c r="FF591" s="43"/>
      <c r="FG591" s="43"/>
      <c r="FH591" s="43"/>
      <c r="FI591" s="43"/>
      <c r="FJ591" s="43"/>
      <c r="FK591" s="43"/>
      <c r="FL591" s="43"/>
      <c r="FM591" s="43"/>
      <c r="FN591" s="43"/>
      <c r="FO591" s="43"/>
      <c r="FP591" s="43"/>
      <c r="FQ591" s="43"/>
      <c r="FR591" s="43"/>
      <c r="FS591" s="43"/>
      <c r="FT591" s="43"/>
      <c r="FU591" s="43"/>
      <c r="FV591" s="43"/>
      <c r="FW591" s="43"/>
      <c r="FX591" s="43"/>
      <c r="FY591" s="43"/>
      <c r="FZ591" s="43"/>
      <c r="GA591" s="43"/>
      <c r="GB591" s="43"/>
      <c r="GC591" s="43"/>
      <c r="GD591" s="43"/>
      <c r="GE591" s="43"/>
      <c r="GF591" s="43"/>
      <c r="GG591" s="43"/>
      <c r="GH591" s="43"/>
      <c r="GI591" s="43"/>
      <c r="GJ591" s="43"/>
      <c r="GK591" s="43"/>
      <c r="GL591" s="43"/>
      <c r="GM591" s="43"/>
      <c r="GN591" s="43"/>
      <c r="GO591" s="43"/>
      <c r="GP591" s="43"/>
      <c r="GQ591" s="43"/>
      <c r="GR591" s="43"/>
      <c r="GS591" s="43"/>
      <c r="GT591" s="43"/>
      <c r="GU591" s="43"/>
      <c r="GV591" s="43"/>
      <c r="GW591" s="43"/>
      <c r="GX591" s="43"/>
      <c r="GY591" s="43"/>
      <c r="GZ591" s="43"/>
      <c r="HA591" s="43"/>
      <c r="HB591" s="43"/>
      <c r="HC591" s="43"/>
      <c r="HD591" s="43"/>
      <c r="HE591" s="43"/>
      <c r="HF591" s="43"/>
      <c r="HG591" s="43"/>
      <c r="HH591" s="43"/>
      <c r="HI591" s="43"/>
      <c r="HJ591" s="43"/>
      <c r="HK591" s="43"/>
      <c r="HL591" s="43"/>
      <c r="HM591" s="43"/>
      <c r="HN591" s="43"/>
      <c r="HO591" s="43"/>
      <c r="HP591" s="43"/>
      <c r="HQ591" s="43"/>
      <c r="HR591" s="43"/>
      <c r="HS591" s="43"/>
      <c r="HT591" s="43"/>
      <c r="HU591" s="43"/>
      <c r="HV591" s="43"/>
      <c r="HW591" s="43"/>
      <c r="HX591" s="43"/>
      <c r="HY591" s="43"/>
      <c r="HZ591" s="43"/>
      <c r="IA591" s="43"/>
      <c r="IB591" s="43"/>
      <c r="IC591" s="43"/>
      <c r="ID591" s="43"/>
      <c r="IE591" s="43"/>
      <c r="IF591" s="43"/>
      <c r="IG591" s="43"/>
      <c r="IH591" s="43"/>
      <c r="II591" s="43"/>
      <c r="IJ591" s="43"/>
      <c r="IK591" s="43"/>
      <c r="IL591" s="43"/>
      <c r="IM591" s="43"/>
      <c r="IN591" s="43"/>
      <c r="IO591" s="43"/>
      <c r="IP591" s="43"/>
      <c r="IQ591" s="43"/>
      <c r="IR591" s="43"/>
      <c r="IS591" s="43"/>
      <c r="IT591" s="43"/>
      <c r="IU591" s="43"/>
      <c r="IV591" s="43"/>
    </row>
    <row r="592" spans="1:256" s="201" customFormat="1" x14ac:dyDescent="0.2">
      <c r="A592" s="185"/>
      <c r="B592" s="187"/>
      <c r="C592" s="196"/>
      <c r="D592" s="43"/>
      <c r="E592" s="185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  <c r="CK592" s="43"/>
      <c r="CL592" s="43"/>
      <c r="CM592" s="43"/>
      <c r="CN592" s="43"/>
      <c r="CO592" s="43"/>
      <c r="CP592" s="43"/>
      <c r="CQ592" s="43"/>
      <c r="CR592" s="43"/>
      <c r="CS592" s="43"/>
      <c r="CT592" s="43"/>
      <c r="CU592" s="43"/>
      <c r="CV592" s="43"/>
      <c r="CW592" s="43"/>
      <c r="CX592" s="43"/>
      <c r="CY592" s="43"/>
      <c r="CZ592" s="43"/>
      <c r="DA592" s="43"/>
      <c r="DB592" s="43"/>
      <c r="DC592" s="43"/>
      <c r="DD592" s="43"/>
      <c r="DE592" s="43"/>
      <c r="DF592" s="43"/>
      <c r="DG592" s="43"/>
      <c r="DH592" s="43"/>
      <c r="DI592" s="43"/>
      <c r="DJ592" s="43"/>
      <c r="DK592" s="43"/>
      <c r="DL592" s="43"/>
      <c r="DM592" s="43"/>
      <c r="DN592" s="43"/>
      <c r="DO592" s="43"/>
      <c r="DP592" s="43"/>
      <c r="DQ592" s="43"/>
      <c r="DR592" s="43"/>
      <c r="DS592" s="43"/>
      <c r="DT592" s="43"/>
      <c r="DU592" s="43"/>
      <c r="DV592" s="43"/>
      <c r="DW592" s="43"/>
      <c r="DX592" s="43"/>
      <c r="DY592" s="43"/>
      <c r="DZ592" s="43"/>
      <c r="EA592" s="43"/>
      <c r="EB592" s="43"/>
      <c r="EC592" s="43"/>
      <c r="ED592" s="43"/>
      <c r="EE592" s="43"/>
      <c r="EF592" s="43"/>
      <c r="EG592" s="43"/>
      <c r="EH592" s="43"/>
      <c r="EI592" s="43"/>
      <c r="EJ592" s="43"/>
      <c r="EK592" s="43"/>
      <c r="EL592" s="43"/>
      <c r="EM592" s="43"/>
      <c r="EN592" s="43"/>
      <c r="EO592" s="43"/>
      <c r="EP592" s="43"/>
      <c r="EQ592" s="43"/>
      <c r="ER592" s="43"/>
      <c r="ES592" s="43"/>
      <c r="ET592" s="43"/>
      <c r="EU592" s="43"/>
      <c r="EV592" s="43"/>
      <c r="EW592" s="43"/>
      <c r="EX592" s="43"/>
      <c r="EY592" s="43"/>
      <c r="EZ592" s="43"/>
      <c r="FA592" s="43"/>
      <c r="FB592" s="43"/>
      <c r="FC592" s="43"/>
      <c r="FD592" s="43"/>
      <c r="FE592" s="43"/>
      <c r="FF592" s="43"/>
      <c r="FG592" s="43"/>
      <c r="FH592" s="43"/>
      <c r="FI592" s="43"/>
      <c r="FJ592" s="43"/>
      <c r="FK592" s="43"/>
      <c r="FL592" s="43"/>
      <c r="FM592" s="43"/>
      <c r="FN592" s="43"/>
      <c r="FO592" s="43"/>
      <c r="FP592" s="43"/>
      <c r="FQ592" s="43"/>
      <c r="FR592" s="43"/>
      <c r="FS592" s="43"/>
      <c r="FT592" s="43"/>
      <c r="FU592" s="43"/>
      <c r="FV592" s="43"/>
      <c r="FW592" s="43"/>
      <c r="FX592" s="43"/>
      <c r="FY592" s="43"/>
      <c r="FZ592" s="43"/>
      <c r="GA592" s="43"/>
      <c r="GB592" s="43"/>
      <c r="GC592" s="43"/>
      <c r="GD592" s="43"/>
      <c r="GE592" s="43"/>
      <c r="GF592" s="43"/>
      <c r="GG592" s="43"/>
      <c r="GH592" s="43"/>
      <c r="GI592" s="43"/>
      <c r="GJ592" s="43"/>
      <c r="GK592" s="43"/>
      <c r="GL592" s="43"/>
      <c r="GM592" s="43"/>
      <c r="GN592" s="43"/>
      <c r="GO592" s="43"/>
      <c r="GP592" s="43"/>
      <c r="GQ592" s="43"/>
      <c r="GR592" s="43"/>
      <c r="GS592" s="43"/>
      <c r="GT592" s="43"/>
      <c r="GU592" s="43"/>
      <c r="GV592" s="43"/>
      <c r="GW592" s="43"/>
      <c r="GX592" s="43"/>
      <c r="GY592" s="43"/>
      <c r="GZ592" s="43"/>
      <c r="HA592" s="43"/>
      <c r="HB592" s="43"/>
      <c r="HC592" s="43"/>
      <c r="HD592" s="43"/>
      <c r="HE592" s="43"/>
      <c r="HF592" s="43"/>
      <c r="HG592" s="43"/>
      <c r="HH592" s="43"/>
      <c r="HI592" s="43"/>
      <c r="HJ592" s="43"/>
      <c r="HK592" s="43"/>
      <c r="HL592" s="43"/>
      <c r="HM592" s="43"/>
      <c r="HN592" s="43"/>
      <c r="HO592" s="43"/>
      <c r="HP592" s="43"/>
      <c r="HQ592" s="43"/>
      <c r="HR592" s="43"/>
      <c r="HS592" s="43"/>
      <c r="HT592" s="43"/>
      <c r="HU592" s="43"/>
      <c r="HV592" s="43"/>
      <c r="HW592" s="43"/>
      <c r="HX592" s="43"/>
      <c r="HY592" s="43"/>
      <c r="HZ592" s="43"/>
      <c r="IA592" s="43"/>
      <c r="IB592" s="43"/>
      <c r="IC592" s="43"/>
      <c r="ID592" s="43"/>
      <c r="IE592" s="43"/>
      <c r="IF592" s="43"/>
      <c r="IG592" s="43"/>
      <c r="IH592" s="43"/>
      <c r="II592" s="43"/>
      <c r="IJ592" s="43"/>
      <c r="IK592" s="43"/>
      <c r="IL592" s="43"/>
      <c r="IM592" s="43"/>
      <c r="IN592" s="43"/>
      <c r="IO592" s="43"/>
      <c r="IP592" s="43"/>
      <c r="IQ592" s="43"/>
      <c r="IR592" s="43"/>
      <c r="IS592" s="43"/>
      <c r="IT592" s="43"/>
      <c r="IU592" s="43"/>
      <c r="IV592" s="43"/>
    </row>
    <row r="593" spans="1:256" s="201" customFormat="1" x14ac:dyDescent="0.2">
      <c r="A593" s="185"/>
      <c r="B593" s="187"/>
      <c r="C593" s="196"/>
      <c r="D593" s="43"/>
      <c r="E593" s="185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  <c r="CK593" s="43"/>
      <c r="CL593" s="43"/>
      <c r="CM593" s="43"/>
      <c r="CN593" s="43"/>
      <c r="CO593" s="43"/>
      <c r="CP593" s="43"/>
      <c r="CQ593" s="43"/>
      <c r="CR593" s="43"/>
      <c r="CS593" s="43"/>
      <c r="CT593" s="43"/>
      <c r="CU593" s="43"/>
      <c r="CV593" s="43"/>
      <c r="CW593" s="43"/>
      <c r="CX593" s="43"/>
      <c r="CY593" s="43"/>
      <c r="CZ593" s="43"/>
      <c r="DA593" s="43"/>
      <c r="DB593" s="43"/>
      <c r="DC593" s="43"/>
      <c r="DD593" s="43"/>
      <c r="DE593" s="43"/>
      <c r="DF593" s="43"/>
      <c r="DG593" s="43"/>
      <c r="DH593" s="43"/>
      <c r="DI593" s="43"/>
      <c r="DJ593" s="43"/>
      <c r="DK593" s="43"/>
      <c r="DL593" s="43"/>
      <c r="DM593" s="43"/>
      <c r="DN593" s="43"/>
      <c r="DO593" s="43"/>
      <c r="DP593" s="43"/>
      <c r="DQ593" s="43"/>
      <c r="DR593" s="43"/>
      <c r="DS593" s="43"/>
      <c r="DT593" s="43"/>
      <c r="DU593" s="43"/>
      <c r="DV593" s="43"/>
      <c r="DW593" s="43"/>
      <c r="DX593" s="43"/>
      <c r="DY593" s="43"/>
      <c r="DZ593" s="43"/>
      <c r="EA593" s="43"/>
      <c r="EB593" s="43"/>
      <c r="EC593" s="43"/>
      <c r="ED593" s="43"/>
      <c r="EE593" s="43"/>
      <c r="EF593" s="43"/>
      <c r="EG593" s="43"/>
      <c r="EH593" s="43"/>
      <c r="EI593" s="43"/>
      <c r="EJ593" s="43"/>
      <c r="EK593" s="43"/>
      <c r="EL593" s="43"/>
      <c r="EM593" s="43"/>
      <c r="EN593" s="43"/>
      <c r="EO593" s="43"/>
      <c r="EP593" s="43"/>
      <c r="EQ593" s="43"/>
      <c r="ER593" s="43"/>
      <c r="ES593" s="43"/>
      <c r="ET593" s="43"/>
      <c r="EU593" s="43"/>
      <c r="EV593" s="43"/>
      <c r="EW593" s="43"/>
      <c r="EX593" s="43"/>
      <c r="EY593" s="43"/>
      <c r="EZ593" s="43"/>
      <c r="FA593" s="43"/>
      <c r="FB593" s="43"/>
      <c r="FC593" s="43"/>
      <c r="FD593" s="43"/>
      <c r="FE593" s="43"/>
      <c r="FF593" s="43"/>
      <c r="FG593" s="43"/>
      <c r="FH593" s="43"/>
      <c r="FI593" s="43"/>
      <c r="FJ593" s="43"/>
      <c r="FK593" s="43"/>
      <c r="FL593" s="43"/>
      <c r="FM593" s="43"/>
      <c r="FN593" s="43"/>
      <c r="FO593" s="43"/>
      <c r="FP593" s="43"/>
      <c r="FQ593" s="43"/>
      <c r="FR593" s="43"/>
      <c r="FS593" s="43"/>
      <c r="FT593" s="43"/>
      <c r="FU593" s="43"/>
      <c r="FV593" s="43"/>
      <c r="FW593" s="43"/>
      <c r="FX593" s="43"/>
      <c r="FY593" s="43"/>
      <c r="FZ593" s="43"/>
      <c r="GA593" s="43"/>
      <c r="GB593" s="43"/>
      <c r="GC593" s="43"/>
      <c r="GD593" s="43"/>
      <c r="GE593" s="43"/>
      <c r="GF593" s="43"/>
      <c r="GG593" s="43"/>
      <c r="GH593" s="43"/>
      <c r="GI593" s="43"/>
      <c r="GJ593" s="43"/>
      <c r="GK593" s="43"/>
      <c r="GL593" s="43"/>
      <c r="GM593" s="43"/>
      <c r="GN593" s="43"/>
      <c r="GO593" s="43"/>
      <c r="GP593" s="43"/>
      <c r="GQ593" s="43"/>
      <c r="GR593" s="43"/>
      <c r="GS593" s="43"/>
      <c r="GT593" s="43"/>
      <c r="GU593" s="43"/>
      <c r="GV593" s="43"/>
      <c r="GW593" s="43"/>
      <c r="GX593" s="43"/>
      <c r="GY593" s="43"/>
      <c r="GZ593" s="43"/>
      <c r="HA593" s="43"/>
      <c r="HB593" s="43"/>
      <c r="HC593" s="43"/>
      <c r="HD593" s="43"/>
      <c r="HE593" s="43"/>
      <c r="HF593" s="43"/>
      <c r="HG593" s="43"/>
      <c r="HH593" s="43"/>
      <c r="HI593" s="43"/>
      <c r="HJ593" s="43"/>
      <c r="HK593" s="43"/>
      <c r="HL593" s="43"/>
      <c r="HM593" s="43"/>
      <c r="HN593" s="43"/>
      <c r="HO593" s="43"/>
      <c r="HP593" s="43"/>
      <c r="HQ593" s="43"/>
      <c r="HR593" s="43"/>
      <c r="HS593" s="43"/>
      <c r="HT593" s="43"/>
      <c r="HU593" s="43"/>
      <c r="HV593" s="43"/>
      <c r="HW593" s="43"/>
      <c r="HX593" s="43"/>
      <c r="HY593" s="43"/>
      <c r="HZ593" s="43"/>
      <c r="IA593" s="43"/>
      <c r="IB593" s="43"/>
      <c r="IC593" s="43"/>
      <c r="ID593" s="43"/>
      <c r="IE593" s="43"/>
      <c r="IF593" s="43"/>
      <c r="IG593" s="43"/>
      <c r="IH593" s="43"/>
      <c r="II593" s="43"/>
      <c r="IJ593" s="43"/>
      <c r="IK593" s="43"/>
      <c r="IL593" s="43"/>
      <c r="IM593" s="43"/>
      <c r="IN593" s="43"/>
      <c r="IO593" s="43"/>
      <c r="IP593" s="43"/>
      <c r="IQ593" s="43"/>
      <c r="IR593" s="43"/>
      <c r="IS593" s="43"/>
      <c r="IT593" s="43"/>
      <c r="IU593" s="43"/>
      <c r="IV593" s="43"/>
    </row>
    <row r="594" spans="1:256" s="201" customFormat="1" x14ac:dyDescent="0.2">
      <c r="A594" s="185"/>
      <c r="B594" s="187"/>
      <c r="C594" s="196"/>
      <c r="D594" s="43"/>
      <c r="E594" s="185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  <c r="CK594" s="43"/>
      <c r="CL594" s="43"/>
      <c r="CM594" s="43"/>
      <c r="CN594" s="43"/>
      <c r="CO594" s="43"/>
      <c r="CP594" s="43"/>
      <c r="CQ594" s="43"/>
      <c r="CR594" s="43"/>
      <c r="CS594" s="43"/>
      <c r="CT594" s="43"/>
      <c r="CU594" s="43"/>
      <c r="CV594" s="43"/>
      <c r="CW594" s="43"/>
      <c r="CX594" s="43"/>
      <c r="CY594" s="43"/>
      <c r="CZ594" s="43"/>
      <c r="DA594" s="43"/>
      <c r="DB594" s="43"/>
      <c r="DC594" s="43"/>
      <c r="DD594" s="43"/>
      <c r="DE594" s="43"/>
      <c r="DF594" s="43"/>
      <c r="DG594" s="43"/>
      <c r="DH594" s="43"/>
      <c r="DI594" s="43"/>
      <c r="DJ594" s="43"/>
      <c r="DK594" s="43"/>
      <c r="DL594" s="43"/>
      <c r="DM594" s="43"/>
      <c r="DN594" s="43"/>
      <c r="DO594" s="43"/>
      <c r="DP594" s="43"/>
      <c r="DQ594" s="43"/>
      <c r="DR594" s="43"/>
      <c r="DS594" s="43"/>
      <c r="DT594" s="43"/>
      <c r="DU594" s="43"/>
      <c r="DV594" s="43"/>
      <c r="DW594" s="43"/>
      <c r="DX594" s="43"/>
      <c r="DY594" s="43"/>
      <c r="DZ594" s="43"/>
      <c r="EA594" s="43"/>
      <c r="EB594" s="43"/>
      <c r="EC594" s="43"/>
      <c r="ED594" s="43"/>
      <c r="EE594" s="43"/>
      <c r="EF594" s="43"/>
      <c r="EG594" s="43"/>
      <c r="EH594" s="43"/>
      <c r="EI594" s="43"/>
      <c r="EJ594" s="43"/>
      <c r="EK594" s="43"/>
      <c r="EL594" s="43"/>
      <c r="EM594" s="43"/>
      <c r="EN594" s="43"/>
      <c r="EO594" s="43"/>
      <c r="EP594" s="43"/>
      <c r="EQ594" s="43"/>
      <c r="ER594" s="43"/>
      <c r="ES594" s="43"/>
      <c r="ET594" s="43"/>
      <c r="EU594" s="43"/>
      <c r="EV594" s="43"/>
      <c r="EW594" s="43"/>
      <c r="EX594" s="43"/>
      <c r="EY594" s="43"/>
      <c r="EZ594" s="43"/>
      <c r="FA594" s="43"/>
      <c r="FB594" s="43"/>
      <c r="FC594" s="43"/>
      <c r="FD594" s="43"/>
      <c r="FE594" s="43"/>
      <c r="FF594" s="43"/>
      <c r="FG594" s="43"/>
      <c r="FH594" s="43"/>
      <c r="FI594" s="43"/>
      <c r="FJ594" s="43"/>
      <c r="FK594" s="43"/>
      <c r="FL594" s="43"/>
      <c r="FM594" s="43"/>
      <c r="FN594" s="43"/>
      <c r="FO594" s="43"/>
      <c r="FP594" s="43"/>
      <c r="FQ594" s="43"/>
      <c r="FR594" s="43"/>
      <c r="FS594" s="43"/>
      <c r="FT594" s="43"/>
      <c r="FU594" s="43"/>
      <c r="FV594" s="43"/>
      <c r="FW594" s="43"/>
      <c r="FX594" s="43"/>
      <c r="FY594" s="43"/>
      <c r="FZ594" s="43"/>
      <c r="GA594" s="43"/>
      <c r="GB594" s="43"/>
      <c r="GC594" s="43"/>
      <c r="GD594" s="43"/>
      <c r="GE594" s="43"/>
      <c r="GF594" s="43"/>
      <c r="GG594" s="43"/>
      <c r="GH594" s="43"/>
      <c r="GI594" s="43"/>
      <c r="GJ594" s="43"/>
      <c r="GK594" s="43"/>
      <c r="GL594" s="43"/>
      <c r="GM594" s="43"/>
      <c r="GN594" s="43"/>
      <c r="GO594" s="43"/>
      <c r="GP594" s="43"/>
      <c r="GQ594" s="43"/>
      <c r="GR594" s="43"/>
      <c r="GS594" s="43"/>
      <c r="GT594" s="43"/>
      <c r="GU594" s="43"/>
      <c r="GV594" s="43"/>
      <c r="GW594" s="43"/>
      <c r="GX594" s="43"/>
      <c r="GY594" s="43"/>
      <c r="GZ594" s="43"/>
      <c r="HA594" s="43"/>
      <c r="HB594" s="43"/>
      <c r="HC594" s="43"/>
      <c r="HD594" s="43"/>
      <c r="HE594" s="43"/>
      <c r="HF594" s="43"/>
      <c r="HG594" s="43"/>
      <c r="HH594" s="43"/>
      <c r="HI594" s="43"/>
      <c r="HJ594" s="43"/>
      <c r="HK594" s="43"/>
      <c r="HL594" s="43"/>
      <c r="HM594" s="43"/>
      <c r="HN594" s="43"/>
      <c r="HO594" s="43"/>
      <c r="HP594" s="43"/>
      <c r="HQ594" s="43"/>
      <c r="HR594" s="43"/>
      <c r="HS594" s="43"/>
      <c r="HT594" s="43"/>
      <c r="HU594" s="43"/>
      <c r="HV594" s="43"/>
      <c r="HW594" s="43"/>
      <c r="HX594" s="43"/>
      <c r="HY594" s="43"/>
      <c r="HZ594" s="43"/>
      <c r="IA594" s="43"/>
      <c r="IB594" s="43"/>
      <c r="IC594" s="43"/>
      <c r="ID594" s="43"/>
      <c r="IE594" s="43"/>
      <c r="IF594" s="43"/>
      <c r="IG594" s="43"/>
      <c r="IH594" s="43"/>
      <c r="II594" s="43"/>
      <c r="IJ594" s="43"/>
      <c r="IK594" s="43"/>
      <c r="IL594" s="43"/>
      <c r="IM594" s="43"/>
      <c r="IN594" s="43"/>
      <c r="IO594" s="43"/>
      <c r="IP594" s="43"/>
      <c r="IQ594" s="43"/>
      <c r="IR594" s="43"/>
      <c r="IS594" s="43"/>
      <c r="IT594" s="43"/>
      <c r="IU594" s="43"/>
      <c r="IV594" s="43"/>
    </row>
    <row r="595" spans="1:256" s="201" customFormat="1" x14ac:dyDescent="0.2">
      <c r="A595" s="185"/>
      <c r="B595" s="187"/>
      <c r="C595" s="196"/>
      <c r="D595" s="43"/>
      <c r="E595" s="185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  <c r="CK595" s="43"/>
      <c r="CL595" s="43"/>
      <c r="CM595" s="43"/>
      <c r="CN595" s="43"/>
      <c r="CO595" s="43"/>
      <c r="CP595" s="43"/>
      <c r="CQ595" s="43"/>
      <c r="CR595" s="43"/>
      <c r="CS595" s="43"/>
      <c r="CT595" s="43"/>
      <c r="CU595" s="43"/>
      <c r="CV595" s="43"/>
      <c r="CW595" s="43"/>
      <c r="CX595" s="43"/>
      <c r="CY595" s="43"/>
      <c r="CZ595" s="43"/>
      <c r="DA595" s="43"/>
      <c r="DB595" s="43"/>
      <c r="DC595" s="43"/>
      <c r="DD595" s="43"/>
      <c r="DE595" s="43"/>
      <c r="DF595" s="43"/>
      <c r="DG595" s="43"/>
      <c r="DH595" s="43"/>
      <c r="DI595" s="43"/>
      <c r="DJ595" s="43"/>
      <c r="DK595" s="43"/>
      <c r="DL595" s="43"/>
      <c r="DM595" s="43"/>
      <c r="DN595" s="43"/>
      <c r="DO595" s="43"/>
      <c r="DP595" s="43"/>
      <c r="DQ595" s="43"/>
      <c r="DR595" s="43"/>
      <c r="DS595" s="43"/>
      <c r="DT595" s="43"/>
      <c r="DU595" s="43"/>
      <c r="DV595" s="43"/>
      <c r="DW595" s="43"/>
      <c r="DX595" s="43"/>
      <c r="DY595" s="43"/>
      <c r="DZ595" s="43"/>
      <c r="EA595" s="43"/>
      <c r="EB595" s="43"/>
      <c r="EC595" s="43"/>
      <c r="ED595" s="43"/>
      <c r="EE595" s="43"/>
      <c r="EF595" s="43"/>
      <c r="EG595" s="43"/>
      <c r="EH595" s="43"/>
      <c r="EI595" s="43"/>
      <c r="EJ595" s="43"/>
      <c r="EK595" s="43"/>
      <c r="EL595" s="43"/>
      <c r="EM595" s="43"/>
      <c r="EN595" s="43"/>
      <c r="EO595" s="43"/>
      <c r="EP595" s="43"/>
      <c r="EQ595" s="43"/>
      <c r="ER595" s="43"/>
      <c r="ES595" s="43"/>
      <c r="ET595" s="43"/>
      <c r="EU595" s="43"/>
      <c r="EV595" s="43"/>
      <c r="EW595" s="43"/>
      <c r="EX595" s="43"/>
      <c r="EY595" s="43"/>
      <c r="EZ595" s="43"/>
      <c r="FA595" s="43"/>
      <c r="FB595" s="43"/>
      <c r="FC595" s="43"/>
      <c r="FD595" s="43"/>
      <c r="FE595" s="43"/>
      <c r="FF595" s="43"/>
      <c r="FG595" s="43"/>
      <c r="FH595" s="43"/>
      <c r="FI595" s="43"/>
      <c r="FJ595" s="43"/>
      <c r="FK595" s="43"/>
      <c r="FL595" s="43"/>
      <c r="FM595" s="43"/>
      <c r="FN595" s="43"/>
      <c r="FO595" s="43"/>
      <c r="FP595" s="43"/>
      <c r="FQ595" s="43"/>
      <c r="FR595" s="43"/>
      <c r="FS595" s="43"/>
      <c r="FT595" s="43"/>
      <c r="FU595" s="43"/>
      <c r="FV595" s="43"/>
      <c r="FW595" s="43"/>
      <c r="FX595" s="43"/>
      <c r="FY595" s="43"/>
      <c r="FZ595" s="43"/>
      <c r="GA595" s="43"/>
      <c r="GB595" s="43"/>
      <c r="GC595" s="43"/>
      <c r="GD595" s="43"/>
      <c r="GE595" s="43"/>
      <c r="GF595" s="43"/>
      <c r="GG595" s="43"/>
      <c r="GH595" s="43"/>
      <c r="GI595" s="43"/>
      <c r="GJ595" s="43"/>
      <c r="GK595" s="43"/>
      <c r="GL595" s="43"/>
      <c r="GM595" s="43"/>
      <c r="GN595" s="43"/>
      <c r="GO595" s="43"/>
      <c r="GP595" s="43"/>
      <c r="GQ595" s="43"/>
      <c r="GR595" s="43"/>
      <c r="GS595" s="43"/>
      <c r="GT595" s="43"/>
      <c r="GU595" s="43"/>
      <c r="GV595" s="43"/>
      <c r="GW595" s="43"/>
      <c r="GX595" s="43"/>
      <c r="GY595" s="43"/>
      <c r="GZ595" s="43"/>
      <c r="HA595" s="43"/>
      <c r="HB595" s="43"/>
      <c r="HC595" s="43"/>
      <c r="HD595" s="43"/>
      <c r="HE595" s="43"/>
      <c r="HF595" s="43"/>
      <c r="HG595" s="43"/>
      <c r="HH595" s="43"/>
      <c r="HI595" s="43"/>
      <c r="HJ595" s="43"/>
      <c r="HK595" s="43"/>
      <c r="HL595" s="43"/>
      <c r="HM595" s="43"/>
      <c r="HN595" s="43"/>
      <c r="HO595" s="43"/>
      <c r="HP595" s="43"/>
      <c r="HQ595" s="43"/>
      <c r="HR595" s="43"/>
      <c r="HS595" s="43"/>
      <c r="HT595" s="43"/>
      <c r="HU595" s="43"/>
      <c r="HV595" s="43"/>
      <c r="HW595" s="43"/>
      <c r="HX595" s="43"/>
      <c r="HY595" s="43"/>
      <c r="HZ595" s="43"/>
      <c r="IA595" s="43"/>
      <c r="IB595" s="43"/>
      <c r="IC595" s="43"/>
      <c r="ID595" s="43"/>
      <c r="IE595" s="43"/>
      <c r="IF595" s="43"/>
      <c r="IG595" s="43"/>
      <c r="IH595" s="43"/>
      <c r="II595" s="43"/>
      <c r="IJ595" s="43"/>
      <c r="IK595" s="43"/>
      <c r="IL595" s="43"/>
      <c r="IM595" s="43"/>
      <c r="IN595" s="43"/>
      <c r="IO595" s="43"/>
      <c r="IP595" s="43"/>
      <c r="IQ595" s="43"/>
      <c r="IR595" s="43"/>
      <c r="IS595" s="43"/>
      <c r="IT595" s="43"/>
      <c r="IU595" s="43"/>
      <c r="IV595" s="43"/>
    </row>
    <row r="596" spans="1:256" s="201" customFormat="1" x14ac:dyDescent="0.2">
      <c r="A596" s="185"/>
      <c r="B596" s="187"/>
      <c r="C596" s="196"/>
      <c r="D596" s="43"/>
      <c r="E596" s="185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  <c r="CK596" s="43"/>
      <c r="CL596" s="43"/>
      <c r="CM596" s="43"/>
      <c r="CN596" s="43"/>
      <c r="CO596" s="43"/>
      <c r="CP596" s="43"/>
      <c r="CQ596" s="43"/>
      <c r="CR596" s="43"/>
      <c r="CS596" s="43"/>
      <c r="CT596" s="43"/>
      <c r="CU596" s="43"/>
      <c r="CV596" s="43"/>
      <c r="CW596" s="43"/>
      <c r="CX596" s="43"/>
      <c r="CY596" s="43"/>
      <c r="CZ596" s="43"/>
      <c r="DA596" s="43"/>
      <c r="DB596" s="43"/>
      <c r="DC596" s="43"/>
      <c r="DD596" s="43"/>
      <c r="DE596" s="43"/>
      <c r="DF596" s="43"/>
      <c r="DG596" s="43"/>
      <c r="DH596" s="43"/>
      <c r="DI596" s="43"/>
      <c r="DJ596" s="43"/>
      <c r="DK596" s="43"/>
      <c r="DL596" s="43"/>
      <c r="DM596" s="43"/>
      <c r="DN596" s="43"/>
      <c r="DO596" s="43"/>
      <c r="DP596" s="43"/>
      <c r="DQ596" s="43"/>
      <c r="DR596" s="43"/>
      <c r="DS596" s="43"/>
      <c r="DT596" s="43"/>
      <c r="DU596" s="43"/>
      <c r="DV596" s="43"/>
      <c r="DW596" s="43"/>
      <c r="DX596" s="43"/>
      <c r="DY596" s="43"/>
      <c r="DZ596" s="43"/>
      <c r="EA596" s="43"/>
      <c r="EB596" s="43"/>
      <c r="EC596" s="43"/>
      <c r="ED596" s="43"/>
      <c r="EE596" s="43"/>
      <c r="EF596" s="43"/>
      <c r="EG596" s="43"/>
      <c r="EH596" s="43"/>
      <c r="EI596" s="43"/>
      <c r="EJ596" s="43"/>
      <c r="EK596" s="43"/>
      <c r="EL596" s="43"/>
      <c r="EM596" s="43"/>
      <c r="EN596" s="43"/>
      <c r="EO596" s="43"/>
      <c r="EP596" s="43"/>
      <c r="EQ596" s="43"/>
      <c r="ER596" s="43"/>
      <c r="ES596" s="43"/>
      <c r="ET596" s="43"/>
      <c r="EU596" s="43"/>
      <c r="EV596" s="43"/>
      <c r="EW596" s="43"/>
      <c r="EX596" s="43"/>
      <c r="EY596" s="43"/>
      <c r="EZ596" s="43"/>
      <c r="FA596" s="43"/>
      <c r="FB596" s="43"/>
      <c r="FC596" s="43"/>
      <c r="FD596" s="43"/>
      <c r="FE596" s="43"/>
      <c r="FF596" s="43"/>
      <c r="FG596" s="43"/>
      <c r="FH596" s="43"/>
      <c r="FI596" s="43"/>
      <c r="FJ596" s="43"/>
      <c r="FK596" s="43"/>
      <c r="FL596" s="43"/>
      <c r="FM596" s="43"/>
      <c r="FN596" s="43"/>
      <c r="FO596" s="43"/>
      <c r="FP596" s="43"/>
      <c r="FQ596" s="43"/>
      <c r="FR596" s="43"/>
      <c r="FS596" s="43"/>
      <c r="FT596" s="43"/>
      <c r="FU596" s="43"/>
      <c r="FV596" s="43"/>
      <c r="FW596" s="43"/>
      <c r="FX596" s="43"/>
      <c r="FY596" s="43"/>
      <c r="FZ596" s="43"/>
      <c r="GA596" s="43"/>
      <c r="GB596" s="43"/>
      <c r="GC596" s="43"/>
      <c r="GD596" s="43"/>
      <c r="GE596" s="43"/>
      <c r="GF596" s="43"/>
      <c r="GG596" s="43"/>
      <c r="GH596" s="43"/>
      <c r="GI596" s="43"/>
      <c r="GJ596" s="43"/>
      <c r="GK596" s="43"/>
      <c r="GL596" s="43"/>
      <c r="GM596" s="43"/>
      <c r="GN596" s="43"/>
      <c r="GO596" s="43"/>
      <c r="GP596" s="43"/>
      <c r="GQ596" s="43"/>
      <c r="GR596" s="43"/>
      <c r="GS596" s="43"/>
      <c r="GT596" s="43"/>
      <c r="GU596" s="43"/>
      <c r="GV596" s="43"/>
      <c r="GW596" s="43"/>
      <c r="GX596" s="43"/>
      <c r="GY596" s="43"/>
      <c r="GZ596" s="43"/>
      <c r="HA596" s="43"/>
      <c r="HB596" s="43"/>
      <c r="HC596" s="43"/>
      <c r="HD596" s="43"/>
      <c r="HE596" s="43"/>
      <c r="HF596" s="43"/>
      <c r="HG596" s="43"/>
      <c r="HH596" s="43"/>
      <c r="HI596" s="43"/>
      <c r="HJ596" s="43"/>
      <c r="HK596" s="43"/>
      <c r="HL596" s="43"/>
      <c r="HM596" s="43"/>
      <c r="HN596" s="43"/>
      <c r="HO596" s="43"/>
      <c r="HP596" s="43"/>
      <c r="HQ596" s="43"/>
      <c r="HR596" s="43"/>
      <c r="HS596" s="43"/>
      <c r="HT596" s="43"/>
      <c r="HU596" s="43"/>
      <c r="HV596" s="43"/>
      <c r="HW596" s="43"/>
      <c r="HX596" s="43"/>
      <c r="HY596" s="43"/>
      <c r="HZ596" s="43"/>
      <c r="IA596" s="43"/>
      <c r="IB596" s="43"/>
      <c r="IC596" s="43"/>
      <c r="ID596" s="43"/>
      <c r="IE596" s="43"/>
      <c r="IF596" s="43"/>
      <c r="IG596" s="43"/>
      <c r="IH596" s="43"/>
      <c r="II596" s="43"/>
      <c r="IJ596" s="43"/>
      <c r="IK596" s="43"/>
      <c r="IL596" s="43"/>
      <c r="IM596" s="43"/>
      <c r="IN596" s="43"/>
      <c r="IO596" s="43"/>
      <c r="IP596" s="43"/>
      <c r="IQ596" s="43"/>
      <c r="IR596" s="43"/>
      <c r="IS596" s="43"/>
      <c r="IT596" s="43"/>
      <c r="IU596" s="43"/>
      <c r="IV596" s="43"/>
    </row>
    <row r="597" spans="1:256" s="201" customFormat="1" x14ac:dyDescent="0.2">
      <c r="A597" s="185"/>
      <c r="B597" s="187"/>
      <c r="C597" s="196"/>
      <c r="D597" s="43"/>
      <c r="E597" s="185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  <c r="CP597" s="43"/>
      <c r="CQ597" s="43"/>
      <c r="CR597" s="43"/>
      <c r="CS597" s="43"/>
      <c r="CT597" s="43"/>
      <c r="CU597" s="43"/>
      <c r="CV597" s="43"/>
      <c r="CW597" s="43"/>
      <c r="CX597" s="43"/>
      <c r="CY597" s="43"/>
      <c r="CZ597" s="43"/>
      <c r="DA597" s="43"/>
      <c r="DB597" s="43"/>
      <c r="DC597" s="43"/>
      <c r="DD597" s="43"/>
      <c r="DE597" s="43"/>
      <c r="DF597" s="43"/>
      <c r="DG597" s="43"/>
      <c r="DH597" s="43"/>
      <c r="DI597" s="43"/>
      <c r="DJ597" s="43"/>
      <c r="DK597" s="43"/>
      <c r="DL597" s="43"/>
      <c r="DM597" s="43"/>
      <c r="DN597" s="43"/>
      <c r="DO597" s="43"/>
      <c r="DP597" s="43"/>
      <c r="DQ597" s="43"/>
      <c r="DR597" s="43"/>
      <c r="DS597" s="43"/>
      <c r="DT597" s="43"/>
      <c r="DU597" s="43"/>
      <c r="DV597" s="43"/>
      <c r="DW597" s="43"/>
      <c r="DX597" s="43"/>
      <c r="DY597" s="43"/>
      <c r="DZ597" s="43"/>
      <c r="EA597" s="43"/>
      <c r="EB597" s="43"/>
      <c r="EC597" s="43"/>
      <c r="ED597" s="43"/>
      <c r="EE597" s="43"/>
      <c r="EF597" s="43"/>
      <c r="EG597" s="43"/>
      <c r="EH597" s="43"/>
      <c r="EI597" s="43"/>
      <c r="EJ597" s="43"/>
      <c r="EK597" s="43"/>
      <c r="EL597" s="43"/>
      <c r="EM597" s="43"/>
      <c r="EN597" s="43"/>
      <c r="EO597" s="43"/>
      <c r="EP597" s="43"/>
      <c r="EQ597" s="43"/>
      <c r="ER597" s="43"/>
      <c r="ES597" s="43"/>
      <c r="ET597" s="43"/>
      <c r="EU597" s="43"/>
      <c r="EV597" s="43"/>
      <c r="EW597" s="43"/>
      <c r="EX597" s="43"/>
      <c r="EY597" s="43"/>
      <c r="EZ597" s="43"/>
      <c r="FA597" s="43"/>
      <c r="FB597" s="43"/>
      <c r="FC597" s="43"/>
      <c r="FD597" s="43"/>
      <c r="FE597" s="43"/>
      <c r="FF597" s="43"/>
      <c r="FG597" s="43"/>
      <c r="FH597" s="43"/>
      <c r="FI597" s="43"/>
      <c r="FJ597" s="43"/>
      <c r="FK597" s="43"/>
      <c r="FL597" s="43"/>
      <c r="FM597" s="43"/>
      <c r="FN597" s="43"/>
      <c r="FO597" s="43"/>
      <c r="FP597" s="43"/>
      <c r="FQ597" s="43"/>
      <c r="FR597" s="43"/>
      <c r="FS597" s="43"/>
      <c r="FT597" s="43"/>
      <c r="FU597" s="43"/>
      <c r="FV597" s="43"/>
      <c r="FW597" s="43"/>
      <c r="FX597" s="43"/>
      <c r="FY597" s="43"/>
      <c r="FZ597" s="43"/>
      <c r="GA597" s="43"/>
      <c r="GB597" s="43"/>
      <c r="GC597" s="43"/>
      <c r="GD597" s="43"/>
      <c r="GE597" s="43"/>
      <c r="GF597" s="43"/>
      <c r="GG597" s="43"/>
      <c r="GH597" s="43"/>
      <c r="GI597" s="43"/>
      <c r="GJ597" s="43"/>
      <c r="GK597" s="43"/>
      <c r="GL597" s="43"/>
      <c r="GM597" s="43"/>
      <c r="GN597" s="43"/>
      <c r="GO597" s="43"/>
      <c r="GP597" s="43"/>
      <c r="GQ597" s="43"/>
      <c r="GR597" s="43"/>
      <c r="GS597" s="43"/>
      <c r="GT597" s="43"/>
      <c r="GU597" s="43"/>
      <c r="GV597" s="43"/>
      <c r="GW597" s="43"/>
      <c r="GX597" s="43"/>
      <c r="GY597" s="43"/>
      <c r="GZ597" s="43"/>
      <c r="HA597" s="43"/>
      <c r="HB597" s="43"/>
      <c r="HC597" s="43"/>
      <c r="HD597" s="43"/>
      <c r="HE597" s="43"/>
      <c r="HF597" s="43"/>
      <c r="HG597" s="43"/>
      <c r="HH597" s="43"/>
      <c r="HI597" s="43"/>
      <c r="HJ597" s="43"/>
      <c r="HK597" s="43"/>
      <c r="HL597" s="43"/>
      <c r="HM597" s="43"/>
      <c r="HN597" s="43"/>
      <c r="HO597" s="43"/>
      <c r="HP597" s="43"/>
      <c r="HQ597" s="43"/>
      <c r="HR597" s="43"/>
      <c r="HS597" s="43"/>
      <c r="HT597" s="43"/>
      <c r="HU597" s="43"/>
      <c r="HV597" s="43"/>
      <c r="HW597" s="43"/>
      <c r="HX597" s="43"/>
      <c r="HY597" s="43"/>
      <c r="HZ597" s="43"/>
      <c r="IA597" s="43"/>
      <c r="IB597" s="43"/>
      <c r="IC597" s="43"/>
      <c r="ID597" s="43"/>
      <c r="IE597" s="43"/>
      <c r="IF597" s="43"/>
      <c r="IG597" s="43"/>
      <c r="IH597" s="43"/>
      <c r="II597" s="43"/>
      <c r="IJ597" s="43"/>
      <c r="IK597" s="43"/>
      <c r="IL597" s="43"/>
      <c r="IM597" s="43"/>
      <c r="IN597" s="43"/>
      <c r="IO597" s="43"/>
      <c r="IP597" s="43"/>
      <c r="IQ597" s="43"/>
      <c r="IR597" s="43"/>
      <c r="IS597" s="43"/>
      <c r="IT597" s="43"/>
      <c r="IU597" s="43"/>
      <c r="IV597" s="43"/>
    </row>
    <row r="598" spans="1:256" s="201" customFormat="1" x14ac:dyDescent="0.2">
      <c r="A598" s="185"/>
      <c r="B598" s="187"/>
      <c r="C598" s="196"/>
      <c r="D598" s="43"/>
      <c r="E598" s="185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  <c r="CP598" s="43"/>
      <c r="CQ598" s="43"/>
      <c r="CR598" s="43"/>
      <c r="CS598" s="43"/>
      <c r="CT598" s="43"/>
      <c r="CU598" s="43"/>
      <c r="CV598" s="43"/>
      <c r="CW598" s="43"/>
      <c r="CX598" s="43"/>
      <c r="CY598" s="43"/>
      <c r="CZ598" s="43"/>
      <c r="DA598" s="43"/>
      <c r="DB598" s="43"/>
      <c r="DC598" s="43"/>
      <c r="DD598" s="43"/>
      <c r="DE598" s="43"/>
      <c r="DF598" s="43"/>
      <c r="DG598" s="43"/>
      <c r="DH598" s="43"/>
      <c r="DI598" s="43"/>
      <c r="DJ598" s="43"/>
      <c r="DK598" s="43"/>
      <c r="DL598" s="43"/>
      <c r="DM598" s="43"/>
      <c r="DN598" s="43"/>
      <c r="DO598" s="43"/>
      <c r="DP598" s="43"/>
      <c r="DQ598" s="43"/>
      <c r="DR598" s="43"/>
      <c r="DS598" s="43"/>
      <c r="DT598" s="43"/>
      <c r="DU598" s="43"/>
      <c r="DV598" s="43"/>
      <c r="DW598" s="43"/>
      <c r="DX598" s="43"/>
      <c r="DY598" s="43"/>
      <c r="DZ598" s="43"/>
      <c r="EA598" s="43"/>
      <c r="EB598" s="43"/>
      <c r="EC598" s="43"/>
      <c r="ED598" s="43"/>
      <c r="EE598" s="43"/>
      <c r="EF598" s="43"/>
      <c r="EG598" s="43"/>
      <c r="EH598" s="43"/>
      <c r="EI598" s="43"/>
      <c r="EJ598" s="43"/>
      <c r="EK598" s="43"/>
      <c r="EL598" s="43"/>
      <c r="EM598" s="43"/>
      <c r="EN598" s="43"/>
      <c r="EO598" s="43"/>
      <c r="EP598" s="43"/>
      <c r="EQ598" s="43"/>
      <c r="ER598" s="43"/>
      <c r="ES598" s="43"/>
      <c r="ET598" s="43"/>
      <c r="EU598" s="43"/>
      <c r="EV598" s="43"/>
      <c r="EW598" s="43"/>
      <c r="EX598" s="43"/>
      <c r="EY598" s="43"/>
      <c r="EZ598" s="43"/>
      <c r="FA598" s="43"/>
      <c r="FB598" s="43"/>
      <c r="FC598" s="43"/>
      <c r="FD598" s="43"/>
      <c r="FE598" s="43"/>
      <c r="FF598" s="43"/>
      <c r="FG598" s="43"/>
      <c r="FH598" s="43"/>
      <c r="FI598" s="43"/>
      <c r="FJ598" s="43"/>
      <c r="FK598" s="43"/>
      <c r="FL598" s="43"/>
      <c r="FM598" s="43"/>
      <c r="FN598" s="43"/>
      <c r="FO598" s="43"/>
      <c r="FP598" s="43"/>
      <c r="FQ598" s="43"/>
      <c r="FR598" s="43"/>
      <c r="FS598" s="43"/>
      <c r="FT598" s="43"/>
      <c r="FU598" s="43"/>
      <c r="FV598" s="43"/>
      <c r="FW598" s="43"/>
      <c r="FX598" s="43"/>
      <c r="FY598" s="43"/>
      <c r="FZ598" s="43"/>
      <c r="GA598" s="43"/>
      <c r="GB598" s="43"/>
      <c r="GC598" s="43"/>
      <c r="GD598" s="43"/>
      <c r="GE598" s="43"/>
      <c r="GF598" s="43"/>
      <c r="GG598" s="43"/>
      <c r="GH598" s="43"/>
      <c r="GI598" s="43"/>
      <c r="GJ598" s="43"/>
      <c r="GK598" s="43"/>
      <c r="GL598" s="43"/>
      <c r="GM598" s="43"/>
      <c r="GN598" s="43"/>
      <c r="GO598" s="43"/>
      <c r="GP598" s="43"/>
      <c r="GQ598" s="43"/>
      <c r="GR598" s="43"/>
      <c r="GS598" s="43"/>
      <c r="GT598" s="43"/>
      <c r="GU598" s="43"/>
      <c r="GV598" s="43"/>
      <c r="GW598" s="43"/>
      <c r="GX598" s="43"/>
      <c r="GY598" s="43"/>
      <c r="GZ598" s="43"/>
      <c r="HA598" s="43"/>
      <c r="HB598" s="43"/>
      <c r="HC598" s="43"/>
      <c r="HD598" s="43"/>
      <c r="HE598" s="43"/>
      <c r="HF598" s="43"/>
      <c r="HG598" s="43"/>
      <c r="HH598" s="43"/>
      <c r="HI598" s="43"/>
      <c r="HJ598" s="43"/>
      <c r="HK598" s="43"/>
      <c r="HL598" s="43"/>
      <c r="HM598" s="43"/>
      <c r="HN598" s="43"/>
      <c r="HO598" s="43"/>
      <c r="HP598" s="43"/>
      <c r="HQ598" s="43"/>
      <c r="HR598" s="43"/>
      <c r="HS598" s="43"/>
      <c r="HT598" s="43"/>
      <c r="HU598" s="43"/>
      <c r="HV598" s="43"/>
      <c r="HW598" s="43"/>
      <c r="HX598" s="43"/>
      <c r="HY598" s="43"/>
      <c r="HZ598" s="43"/>
      <c r="IA598" s="43"/>
      <c r="IB598" s="43"/>
      <c r="IC598" s="43"/>
      <c r="ID598" s="43"/>
      <c r="IE598" s="43"/>
      <c r="IF598" s="43"/>
      <c r="IG598" s="43"/>
      <c r="IH598" s="43"/>
      <c r="II598" s="43"/>
      <c r="IJ598" s="43"/>
      <c r="IK598" s="43"/>
      <c r="IL598" s="43"/>
      <c r="IM598" s="43"/>
      <c r="IN598" s="43"/>
      <c r="IO598" s="43"/>
      <c r="IP598" s="43"/>
      <c r="IQ598" s="43"/>
      <c r="IR598" s="43"/>
      <c r="IS598" s="43"/>
      <c r="IT598" s="43"/>
      <c r="IU598" s="43"/>
      <c r="IV598" s="43"/>
    </row>
    <row r="599" spans="1:256" s="201" customFormat="1" x14ac:dyDescent="0.2">
      <c r="A599" s="185"/>
      <c r="B599" s="187"/>
      <c r="C599" s="196"/>
      <c r="D599" s="43"/>
      <c r="E599" s="185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  <c r="CP599" s="43"/>
      <c r="CQ599" s="43"/>
      <c r="CR599" s="43"/>
      <c r="CS599" s="43"/>
      <c r="CT599" s="43"/>
      <c r="CU599" s="43"/>
      <c r="CV599" s="43"/>
      <c r="CW599" s="43"/>
      <c r="CX599" s="43"/>
      <c r="CY599" s="43"/>
      <c r="CZ599" s="43"/>
      <c r="DA599" s="43"/>
      <c r="DB599" s="43"/>
      <c r="DC599" s="43"/>
      <c r="DD599" s="43"/>
      <c r="DE599" s="43"/>
      <c r="DF599" s="43"/>
      <c r="DG599" s="43"/>
      <c r="DH599" s="43"/>
      <c r="DI599" s="43"/>
      <c r="DJ599" s="43"/>
      <c r="DK599" s="43"/>
      <c r="DL599" s="43"/>
      <c r="DM599" s="43"/>
      <c r="DN599" s="43"/>
      <c r="DO599" s="43"/>
      <c r="DP599" s="43"/>
      <c r="DQ599" s="43"/>
      <c r="DR599" s="43"/>
      <c r="DS599" s="43"/>
      <c r="DT599" s="43"/>
      <c r="DU599" s="43"/>
      <c r="DV599" s="43"/>
      <c r="DW599" s="43"/>
      <c r="DX599" s="43"/>
      <c r="DY599" s="43"/>
      <c r="DZ599" s="43"/>
      <c r="EA599" s="43"/>
      <c r="EB599" s="43"/>
      <c r="EC599" s="43"/>
      <c r="ED599" s="43"/>
      <c r="EE599" s="43"/>
      <c r="EF599" s="43"/>
      <c r="EG599" s="43"/>
      <c r="EH599" s="43"/>
      <c r="EI599" s="43"/>
      <c r="EJ599" s="43"/>
      <c r="EK599" s="43"/>
      <c r="EL599" s="43"/>
      <c r="EM599" s="43"/>
      <c r="EN599" s="43"/>
      <c r="EO599" s="43"/>
      <c r="EP599" s="43"/>
      <c r="EQ599" s="43"/>
      <c r="ER599" s="43"/>
      <c r="ES599" s="43"/>
      <c r="ET599" s="43"/>
      <c r="EU599" s="43"/>
      <c r="EV599" s="43"/>
      <c r="EW599" s="43"/>
      <c r="EX599" s="43"/>
      <c r="EY599" s="43"/>
      <c r="EZ599" s="43"/>
      <c r="FA599" s="43"/>
      <c r="FB599" s="43"/>
      <c r="FC599" s="43"/>
      <c r="FD599" s="43"/>
      <c r="FE599" s="43"/>
      <c r="FF599" s="43"/>
      <c r="FG599" s="43"/>
      <c r="FH599" s="43"/>
      <c r="FI599" s="43"/>
      <c r="FJ599" s="43"/>
      <c r="FK599" s="43"/>
      <c r="FL599" s="43"/>
      <c r="FM599" s="43"/>
      <c r="FN599" s="43"/>
      <c r="FO599" s="43"/>
      <c r="FP599" s="43"/>
      <c r="FQ599" s="43"/>
      <c r="FR599" s="43"/>
      <c r="FS599" s="43"/>
      <c r="FT599" s="43"/>
      <c r="FU599" s="43"/>
      <c r="FV599" s="43"/>
      <c r="FW599" s="43"/>
      <c r="FX599" s="43"/>
      <c r="FY599" s="43"/>
      <c r="FZ599" s="43"/>
      <c r="GA599" s="43"/>
      <c r="GB599" s="43"/>
      <c r="GC599" s="43"/>
      <c r="GD599" s="43"/>
      <c r="GE599" s="43"/>
      <c r="GF599" s="43"/>
      <c r="GG599" s="43"/>
      <c r="GH599" s="43"/>
      <c r="GI599" s="43"/>
      <c r="GJ599" s="43"/>
      <c r="GK599" s="43"/>
      <c r="GL599" s="43"/>
      <c r="GM599" s="43"/>
      <c r="GN599" s="43"/>
      <c r="GO599" s="43"/>
      <c r="GP599" s="43"/>
      <c r="GQ599" s="43"/>
      <c r="GR599" s="43"/>
      <c r="GS599" s="43"/>
      <c r="GT599" s="43"/>
      <c r="GU599" s="43"/>
      <c r="GV599" s="43"/>
      <c r="GW599" s="43"/>
      <c r="GX599" s="43"/>
      <c r="GY599" s="43"/>
      <c r="GZ599" s="43"/>
      <c r="HA599" s="43"/>
      <c r="HB599" s="43"/>
      <c r="HC599" s="43"/>
      <c r="HD599" s="43"/>
      <c r="HE599" s="43"/>
      <c r="HF599" s="43"/>
      <c r="HG599" s="43"/>
      <c r="HH599" s="43"/>
      <c r="HI599" s="43"/>
      <c r="HJ599" s="43"/>
      <c r="HK599" s="43"/>
      <c r="HL599" s="43"/>
      <c r="HM599" s="43"/>
      <c r="HN599" s="43"/>
      <c r="HO599" s="43"/>
      <c r="HP599" s="43"/>
      <c r="HQ599" s="43"/>
      <c r="HR599" s="43"/>
      <c r="HS599" s="43"/>
      <c r="HT599" s="43"/>
      <c r="HU599" s="43"/>
      <c r="HV599" s="43"/>
      <c r="HW599" s="43"/>
      <c r="HX599" s="43"/>
      <c r="HY599" s="43"/>
      <c r="HZ599" s="43"/>
      <c r="IA599" s="43"/>
      <c r="IB599" s="43"/>
      <c r="IC599" s="43"/>
      <c r="ID599" s="43"/>
      <c r="IE599" s="43"/>
      <c r="IF599" s="43"/>
      <c r="IG599" s="43"/>
      <c r="IH599" s="43"/>
      <c r="II599" s="43"/>
      <c r="IJ599" s="43"/>
      <c r="IK599" s="43"/>
      <c r="IL599" s="43"/>
      <c r="IM599" s="43"/>
      <c r="IN599" s="43"/>
      <c r="IO599" s="43"/>
      <c r="IP599" s="43"/>
      <c r="IQ599" s="43"/>
      <c r="IR599" s="43"/>
      <c r="IS599" s="43"/>
      <c r="IT599" s="43"/>
      <c r="IU599" s="43"/>
      <c r="IV599" s="43"/>
    </row>
    <row r="600" spans="1:256" s="201" customFormat="1" x14ac:dyDescent="0.2">
      <c r="A600" s="185"/>
      <c r="B600" s="187"/>
      <c r="C600" s="196"/>
      <c r="D600" s="43"/>
      <c r="E600" s="185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  <c r="CK600" s="43"/>
      <c r="CL600" s="43"/>
      <c r="CM600" s="43"/>
      <c r="CN600" s="43"/>
      <c r="CO600" s="43"/>
      <c r="CP600" s="43"/>
      <c r="CQ600" s="43"/>
      <c r="CR600" s="43"/>
      <c r="CS600" s="43"/>
      <c r="CT600" s="43"/>
      <c r="CU600" s="43"/>
      <c r="CV600" s="43"/>
      <c r="CW600" s="43"/>
      <c r="CX600" s="43"/>
      <c r="CY600" s="43"/>
      <c r="CZ600" s="43"/>
      <c r="DA600" s="43"/>
      <c r="DB600" s="43"/>
      <c r="DC600" s="43"/>
      <c r="DD600" s="43"/>
      <c r="DE600" s="43"/>
      <c r="DF600" s="43"/>
      <c r="DG600" s="43"/>
      <c r="DH600" s="43"/>
      <c r="DI600" s="43"/>
      <c r="DJ600" s="43"/>
      <c r="DK600" s="43"/>
      <c r="DL600" s="43"/>
      <c r="DM600" s="43"/>
      <c r="DN600" s="43"/>
      <c r="DO600" s="43"/>
      <c r="DP600" s="43"/>
      <c r="DQ600" s="43"/>
      <c r="DR600" s="43"/>
      <c r="DS600" s="43"/>
      <c r="DT600" s="43"/>
      <c r="DU600" s="43"/>
      <c r="DV600" s="43"/>
      <c r="DW600" s="43"/>
      <c r="DX600" s="43"/>
      <c r="DY600" s="43"/>
      <c r="DZ600" s="43"/>
      <c r="EA600" s="43"/>
      <c r="EB600" s="43"/>
      <c r="EC600" s="43"/>
      <c r="ED600" s="43"/>
      <c r="EE600" s="43"/>
      <c r="EF600" s="43"/>
      <c r="EG600" s="43"/>
      <c r="EH600" s="43"/>
      <c r="EI600" s="43"/>
      <c r="EJ600" s="43"/>
      <c r="EK600" s="43"/>
      <c r="EL600" s="43"/>
      <c r="EM600" s="43"/>
      <c r="EN600" s="43"/>
      <c r="EO600" s="43"/>
      <c r="EP600" s="43"/>
      <c r="EQ600" s="43"/>
      <c r="ER600" s="43"/>
      <c r="ES600" s="43"/>
      <c r="ET600" s="43"/>
      <c r="EU600" s="43"/>
      <c r="EV600" s="43"/>
      <c r="EW600" s="43"/>
      <c r="EX600" s="43"/>
      <c r="EY600" s="43"/>
      <c r="EZ600" s="43"/>
      <c r="FA600" s="43"/>
      <c r="FB600" s="43"/>
      <c r="FC600" s="43"/>
      <c r="FD600" s="43"/>
      <c r="FE600" s="43"/>
      <c r="FF600" s="43"/>
      <c r="FG600" s="43"/>
      <c r="FH600" s="43"/>
      <c r="FI600" s="43"/>
      <c r="FJ600" s="43"/>
      <c r="FK600" s="43"/>
      <c r="FL600" s="43"/>
      <c r="FM600" s="43"/>
      <c r="FN600" s="43"/>
      <c r="FO600" s="43"/>
      <c r="FP600" s="43"/>
      <c r="FQ600" s="43"/>
      <c r="FR600" s="43"/>
      <c r="FS600" s="43"/>
      <c r="FT600" s="43"/>
      <c r="FU600" s="43"/>
      <c r="FV600" s="43"/>
      <c r="FW600" s="43"/>
      <c r="FX600" s="43"/>
      <c r="FY600" s="43"/>
      <c r="FZ600" s="43"/>
      <c r="GA600" s="43"/>
      <c r="GB600" s="43"/>
      <c r="GC600" s="43"/>
      <c r="GD600" s="43"/>
      <c r="GE600" s="43"/>
      <c r="GF600" s="43"/>
      <c r="GG600" s="43"/>
      <c r="GH600" s="43"/>
      <c r="GI600" s="43"/>
      <c r="GJ600" s="43"/>
      <c r="GK600" s="43"/>
      <c r="GL600" s="43"/>
      <c r="GM600" s="43"/>
      <c r="GN600" s="43"/>
      <c r="GO600" s="43"/>
      <c r="GP600" s="43"/>
      <c r="GQ600" s="43"/>
      <c r="GR600" s="43"/>
      <c r="GS600" s="43"/>
      <c r="GT600" s="43"/>
      <c r="GU600" s="43"/>
      <c r="GV600" s="43"/>
      <c r="GW600" s="43"/>
      <c r="GX600" s="43"/>
      <c r="GY600" s="43"/>
      <c r="GZ600" s="43"/>
      <c r="HA600" s="43"/>
      <c r="HB600" s="43"/>
      <c r="HC600" s="43"/>
      <c r="HD600" s="43"/>
      <c r="HE600" s="43"/>
      <c r="HF600" s="43"/>
      <c r="HG600" s="43"/>
      <c r="HH600" s="43"/>
      <c r="HI600" s="43"/>
      <c r="HJ600" s="43"/>
      <c r="HK600" s="43"/>
      <c r="HL600" s="43"/>
      <c r="HM600" s="43"/>
      <c r="HN600" s="43"/>
      <c r="HO600" s="43"/>
      <c r="HP600" s="43"/>
      <c r="HQ600" s="43"/>
      <c r="HR600" s="43"/>
      <c r="HS600" s="43"/>
      <c r="HT600" s="43"/>
      <c r="HU600" s="43"/>
      <c r="HV600" s="43"/>
      <c r="HW600" s="43"/>
      <c r="HX600" s="43"/>
      <c r="HY600" s="43"/>
      <c r="HZ600" s="43"/>
      <c r="IA600" s="43"/>
      <c r="IB600" s="43"/>
      <c r="IC600" s="43"/>
      <c r="ID600" s="43"/>
      <c r="IE600" s="43"/>
      <c r="IF600" s="43"/>
      <c r="IG600" s="43"/>
      <c r="IH600" s="43"/>
      <c r="II600" s="43"/>
      <c r="IJ600" s="43"/>
      <c r="IK600" s="43"/>
      <c r="IL600" s="43"/>
      <c r="IM600" s="43"/>
      <c r="IN600" s="43"/>
      <c r="IO600" s="43"/>
      <c r="IP600" s="43"/>
      <c r="IQ600" s="43"/>
      <c r="IR600" s="43"/>
      <c r="IS600" s="43"/>
      <c r="IT600" s="43"/>
      <c r="IU600" s="43"/>
      <c r="IV600" s="43"/>
    </row>
    <row r="601" spans="1:256" s="201" customFormat="1" x14ac:dyDescent="0.2">
      <c r="A601" s="185"/>
      <c r="B601" s="187"/>
      <c r="C601" s="196"/>
      <c r="D601" s="43"/>
      <c r="E601" s="185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  <c r="CK601" s="43"/>
      <c r="CL601" s="43"/>
      <c r="CM601" s="43"/>
      <c r="CN601" s="43"/>
      <c r="CO601" s="43"/>
      <c r="CP601" s="43"/>
      <c r="CQ601" s="43"/>
      <c r="CR601" s="43"/>
      <c r="CS601" s="43"/>
      <c r="CT601" s="43"/>
      <c r="CU601" s="43"/>
      <c r="CV601" s="43"/>
      <c r="CW601" s="43"/>
      <c r="CX601" s="43"/>
      <c r="CY601" s="43"/>
      <c r="CZ601" s="43"/>
      <c r="DA601" s="43"/>
      <c r="DB601" s="43"/>
      <c r="DC601" s="43"/>
      <c r="DD601" s="43"/>
      <c r="DE601" s="43"/>
      <c r="DF601" s="43"/>
      <c r="DG601" s="43"/>
      <c r="DH601" s="43"/>
      <c r="DI601" s="43"/>
      <c r="DJ601" s="43"/>
      <c r="DK601" s="43"/>
      <c r="DL601" s="43"/>
      <c r="DM601" s="43"/>
      <c r="DN601" s="43"/>
      <c r="DO601" s="43"/>
      <c r="DP601" s="43"/>
      <c r="DQ601" s="43"/>
      <c r="DR601" s="43"/>
      <c r="DS601" s="43"/>
      <c r="DT601" s="43"/>
      <c r="DU601" s="43"/>
      <c r="DV601" s="43"/>
      <c r="DW601" s="43"/>
      <c r="DX601" s="43"/>
      <c r="DY601" s="43"/>
      <c r="DZ601" s="43"/>
      <c r="EA601" s="43"/>
      <c r="EB601" s="43"/>
      <c r="EC601" s="43"/>
      <c r="ED601" s="43"/>
      <c r="EE601" s="43"/>
      <c r="EF601" s="43"/>
      <c r="EG601" s="43"/>
      <c r="EH601" s="43"/>
      <c r="EI601" s="43"/>
      <c r="EJ601" s="43"/>
      <c r="EK601" s="43"/>
      <c r="EL601" s="43"/>
      <c r="EM601" s="43"/>
      <c r="EN601" s="43"/>
      <c r="EO601" s="43"/>
      <c r="EP601" s="43"/>
      <c r="EQ601" s="43"/>
      <c r="ER601" s="43"/>
      <c r="ES601" s="43"/>
      <c r="ET601" s="43"/>
      <c r="EU601" s="43"/>
      <c r="EV601" s="43"/>
      <c r="EW601" s="43"/>
      <c r="EX601" s="43"/>
      <c r="EY601" s="43"/>
      <c r="EZ601" s="43"/>
      <c r="FA601" s="43"/>
      <c r="FB601" s="43"/>
      <c r="FC601" s="43"/>
      <c r="FD601" s="43"/>
      <c r="FE601" s="43"/>
      <c r="FF601" s="43"/>
      <c r="FG601" s="43"/>
      <c r="FH601" s="43"/>
      <c r="FI601" s="43"/>
      <c r="FJ601" s="43"/>
      <c r="FK601" s="43"/>
      <c r="FL601" s="43"/>
      <c r="FM601" s="43"/>
      <c r="FN601" s="43"/>
      <c r="FO601" s="43"/>
      <c r="FP601" s="43"/>
      <c r="FQ601" s="43"/>
      <c r="FR601" s="43"/>
      <c r="FS601" s="43"/>
      <c r="FT601" s="43"/>
      <c r="FU601" s="43"/>
      <c r="FV601" s="43"/>
      <c r="FW601" s="43"/>
      <c r="FX601" s="43"/>
      <c r="FY601" s="43"/>
      <c r="FZ601" s="43"/>
      <c r="GA601" s="43"/>
      <c r="GB601" s="43"/>
      <c r="GC601" s="43"/>
      <c r="GD601" s="43"/>
      <c r="GE601" s="43"/>
      <c r="GF601" s="43"/>
      <c r="GG601" s="43"/>
      <c r="GH601" s="43"/>
      <c r="GI601" s="43"/>
      <c r="GJ601" s="43"/>
      <c r="GK601" s="43"/>
      <c r="GL601" s="43"/>
      <c r="GM601" s="43"/>
      <c r="GN601" s="43"/>
      <c r="GO601" s="43"/>
      <c r="GP601" s="43"/>
      <c r="GQ601" s="43"/>
      <c r="GR601" s="43"/>
      <c r="GS601" s="43"/>
      <c r="GT601" s="43"/>
      <c r="GU601" s="43"/>
      <c r="GV601" s="43"/>
      <c r="GW601" s="43"/>
      <c r="GX601" s="43"/>
      <c r="GY601" s="43"/>
      <c r="GZ601" s="43"/>
      <c r="HA601" s="43"/>
      <c r="HB601" s="43"/>
      <c r="HC601" s="43"/>
      <c r="HD601" s="43"/>
      <c r="HE601" s="43"/>
      <c r="HF601" s="43"/>
      <c r="HG601" s="43"/>
      <c r="HH601" s="43"/>
      <c r="HI601" s="43"/>
      <c r="HJ601" s="43"/>
      <c r="HK601" s="43"/>
      <c r="HL601" s="43"/>
      <c r="HM601" s="43"/>
      <c r="HN601" s="43"/>
      <c r="HO601" s="43"/>
      <c r="HP601" s="43"/>
      <c r="HQ601" s="43"/>
      <c r="HR601" s="43"/>
      <c r="HS601" s="43"/>
      <c r="HT601" s="43"/>
      <c r="HU601" s="43"/>
      <c r="HV601" s="43"/>
      <c r="HW601" s="43"/>
      <c r="HX601" s="43"/>
      <c r="HY601" s="43"/>
      <c r="HZ601" s="43"/>
      <c r="IA601" s="43"/>
      <c r="IB601" s="43"/>
      <c r="IC601" s="43"/>
      <c r="ID601" s="43"/>
      <c r="IE601" s="43"/>
      <c r="IF601" s="43"/>
      <c r="IG601" s="43"/>
      <c r="IH601" s="43"/>
      <c r="II601" s="43"/>
      <c r="IJ601" s="43"/>
      <c r="IK601" s="43"/>
      <c r="IL601" s="43"/>
      <c r="IM601" s="43"/>
      <c r="IN601" s="43"/>
      <c r="IO601" s="43"/>
      <c r="IP601" s="43"/>
      <c r="IQ601" s="43"/>
      <c r="IR601" s="43"/>
      <c r="IS601" s="43"/>
      <c r="IT601" s="43"/>
      <c r="IU601" s="43"/>
      <c r="IV601" s="43"/>
    </row>
    <row r="602" spans="1:256" s="201" customFormat="1" x14ac:dyDescent="0.2">
      <c r="A602" s="185"/>
      <c r="B602" s="187"/>
      <c r="C602" s="196"/>
      <c r="D602" s="43"/>
      <c r="E602" s="185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  <c r="CK602" s="43"/>
      <c r="CL602" s="43"/>
      <c r="CM602" s="43"/>
      <c r="CN602" s="43"/>
      <c r="CO602" s="43"/>
      <c r="CP602" s="43"/>
      <c r="CQ602" s="43"/>
      <c r="CR602" s="43"/>
      <c r="CS602" s="43"/>
      <c r="CT602" s="43"/>
      <c r="CU602" s="43"/>
      <c r="CV602" s="43"/>
      <c r="CW602" s="43"/>
      <c r="CX602" s="43"/>
      <c r="CY602" s="43"/>
      <c r="CZ602" s="43"/>
      <c r="DA602" s="43"/>
      <c r="DB602" s="43"/>
      <c r="DC602" s="43"/>
      <c r="DD602" s="43"/>
      <c r="DE602" s="43"/>
      <c r="DF602" s="43"/>
      <c r="DG602" s="43"/>
      <c r="DH602" s="43"/>
      <c r="DI602" s="43"/>
      <c r="DJ602" s="43"/>
      <c r="DK602" s="43"/>
      <c r="DL602" s="43"/>
      <c r="DM602" s="43"/>
      <c r="DN602" s="43"/>
      <c r="DO602" s="43"/>
      <c r="DP602" s="43"/>
      <c r="DQ602" s="43"/>
      <c r="DR602" s="43"/>
      <c r="DS602" s="43"/>
      <c r="DT602" s="43"/>
      <c r="DU602" s="43"/>
      <c r="DV602" s="43"/>
      <c r="DW602" s="43"/>
      <c r="DX602" s="43"/>
      <c r="DY602" s="43"/>
      <c r="DZ602" s="43"/>
      <c r="EA602" s="43"/>
      <c r="EB602" s="43"/>
      <c r="EC602" s="43"/>
      <c r="ED602" s="43"/>
      <c r="EE602" s="43"/>
      <c r="EF602" s="43"/>
      <c r="EG602" s="43"/>
      <c r="EH602" s="43"/>
      <c r="EI602" s="43"/>
      <c r="EJ602" s="43"/>
      <c r="EK602" s="43"/>
      <c r="EL602" s="43"/>
      <c r="EM602" s="43"/>
      <c r="EN602" s="43"/>
      <c r="EO602" s="43"/>
      <c r="EP602" s="43"/>
      <c r="EQ602" s="43"/>
      <c r="ER602" s="43"/>
      <c r="ES602" s="43"/>
      <c r="ET602" s="43"/>
      <c r="EU602" s="43"/>
      <c r="EV602" s="43"/>
      <c r="EW602" s="43"/>
      <c r="EX602" s="43"/>
      <c r="EY602" s="43"/>
      <c r="EZ602" s="43"/>
      <c r="FA602" s="43"/>
      <c r="FB602" s="43"/>
      <c r="FC602" s="43"/>
      <c r="FD602" s="43"/>
      <c r="FE602" s="43"/>
      <c r="FF602" s="43"/>
      <c r="FG602" s="43"/>
      <c r="FH602" s="43"/>
      <c r="FI602" s="43"/>
      <c r="FJ602" s="43"/>
      <c r="FK602" s="43"/>
      <c r="FL602" s="43"/>
      <c r="FM602" s="43"/>
      <c r="FN602" s="43"/>
      <c r="FO602" s="43"/>
      <c r="FP602" s="43"/>
      <c r="FQ602" s="43"/>
      <c r="FR602" s="43"/>
      <c r="FS602" s="43"/>
      <c r="FT602" s="43"/>
      <c r="FU602" s="43"/>
      <c r="FV602" s="43"/>
      <c r="FW602" s="43"/>
      <c r="FX602" s="43"/>
      <c r="FY602" s="43"/>
      <c r="FZ602" s="43"/>
      <c r="GA602" s="43"/>
      <c r="GB602" s="43"/>
      <c r="GC602" s="43"/>
      <c r="GD602" s="43"/>
      <c r="GE602" s="43"/>
      <c r="GF602" s="43"/>
      <c r="GG602" s="43"/>
      <c r="GH602" s="43"/>
      <c r="GI602" s="43"/>
      <c r="GJ602" s="43"/>
      <c r="GK602" s="43"/>
      <c r="GL602" s="43"/>
      <c r="GM602" s="43"/>
      <c r="GN602" s="43"/>
      <c r="GO602" s="43"/>
      <c r="GP602" s="43"/>
      <c r="GQ602" s="43"/>
      <c r="GR602" s="43"/>
      <c r="GS602" s="43"/>
      <c r="GT602" s="43"/>
      <c r="GU602" s="43"/>
      <c r="GV602" s="43"/>
      <c r="GW602" s="43"/>
      <c r="GX602" s="43"/>
      <c r="GY602" s="43"/>
      <c r="GZ602" s="43"/>
      <c r="HA602" s="43"/>
      <c r="HB602" s="43"/>
      <c r="HC602" s="43"/>
      <c r="HD602" s="43"/>
      <c r="HE602" s="43"/>
      <c r="HF602" s="43"/>
      <c r="HG602" s="43"/>
      <c r="HH602" s="43"/>
      <c r="HI602" s="43"/>
      <c r="HJ602" s="43"/>
      <c r="HK602" s="43"/>
      <c r="HL602" s="43"/>
      <c r="HM602" s="43"/>
      <c r="HN602" s="43"/>
      <c r="HO602" s="43"/>
      <c r="HP602" s="43"/>
      <c r="HQ602" s="43"/>
      <c r="HR602" s="43"/>
      <c r="HS602" s="43"/>
      <c r="HT602" s="43"/>
      <c r="HU602" s="43"/>
      <c r="HV602" s="43"/>
      <c r="HW602" s="43"/>
      <c r="HX602" s="43"/>
      <c r="HY602" s="43"/>
      <c r="HZ602" s="43"/>
      <c r="IA602" s="43"/>
      <c r="IB602" s="43"/>
      <c r="IC602" s="43"/>
      <c r="ID602" s="43"/>
      <c r="IE602" s="43"/>
      <c r="IF602" s="43"/>
      <c r="IG602" s="43"/>
      <c r="IH602" s="43"/>
      <c r="II602" s="43"/>
      <c r="IJ602" s="43"/>
      <c r="IK602" s="43"/>
      <c r="IL602" s="43"/>
      <c r="IM602" s="43"/>
      <c r="IN602" s="43"/>
      <c r="IO602" s="43"/>
      <c r="IP602" s="43"/>
      <c r="IQ602" s="43"/>
      <c r="IR602" s="43"/>
      <c r="IS602" s="43"/>
      <c r="IT602" s="43"/>
      <c r="IU602" s="43"/>
      <c r="IV602" s="43"/>
    </row>
    <row r="603" spans="1:256" s="201" customFormat="1" x14ac:dyDescent="0.2">
      <c r="A603" s="185"/>
      <c r="B603" s="187"/>
      <c r="C603" s="196"/>
      <c r="D603" s="43"/>
      <c r="E603" s="185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  <c r="CK603" s="43"/>
      <c r="CL603" s="43"/>
      <c r="CM603" s="43"/>
      <c r="CN603" s="43"/>
      <c r="CO603" s="43"/>
      <c r="CP603" s="43"/>
      <c r="CQ603" s="43"/>
      <c r="CR603" s="43"/>
      <c r="CS603" s="43"/>
      <c r="CT603" s="43"/>
      <c r="CU603" s="43"/>
      <c r="CV603" s="43"/>
      <c r="CW603" s="43"/>
      <c r="CX603" s="43"/>
      <c r="CY603" s="43"/>
      <c r="CZ603" s="43"/>
      <c r="DA603" s="43"/>
      <c r="DB603" s="43"/>
      <c r="DC603" s="43"/>
      <c r="DD603" s="43"/>
      <c r="DE603" s="43"/>
      <c r="DF603" s="43"/>
      <c r="DG603" s="43"/>
      <c r="DH603" s="43"/>
      <c r="DI603" s="43"/>
      <c r="DJ603" s="43"/>
      <c r="DK603" s="43"/>
      <c r="DL603" s="43"/>
      <c r="DM603" s="43"/>
      <c r="DN603" s="43"/>
      <c r="DO603" s="43"/>
      <c r="DP603" s="43"/>
      <c r="DQ603" s="43"/>
      <c r="DR603" s="43"/>
      <c r="DS603" s="43"/>
      <c r="DT603" s="43"/>
      <c r="DU603" s="43"/>
      <c r="DV603" s="43"/>
      <c r="DW603" s="43"/>
      <c r="DX603" s="43"/>
      <c r="DY603" s="43"/>
      <c r="DZ603" s="43"/>
      <c r="EA603" s="43"/>
      <c r="EB603" s="43"/>
      <c r="EC603" s="43"/>
      <c r="ED603" s="43"/>
      <c r="EE603" s="43"/>
      <c r="EF603" s="43"/>
      <c r="EG603" s="43"/>
      <c r="EH603" s="43"/>
      <c r="EI603" s="43"/>
      <c r="EJ603" s="43"/>
      <c r="EK603" s="43"/>
      <c r="EL603" s="43"/>
      <c r="EM603" s="43"/>
      <c r="EN603" s="43"/>
      <c r="EO603" s="43"/>
      <c r="EP603" s="43"/>
      <c r="EQ603" s="43"/>
      <c r="ER603" s="43"/>
      <c r="ES603" s="43"/>
      <c r="ET603" s="43"/>
      <c r="EU603" s="43"/>
      <c r="EV603" s="43"/>
      <c r="EW603" s="43"/>
      <c r="EX603" s="43"/>
      <c r="EY603" s="43"/>
      <c r="EZ603" s="43"/>
      <c r="FA603" s="43"/>
      <c r="FB603" s="43"/>
      <c r="FC603" s="43"/>
      <c r="FD603" s="43"/>
      <c r="FE603" s="43"/>
      <c r="FF603" s="43"/>
      <c r="FG603" s="43"/>
      <c r="FH603" s="43"/>
      <c r="FI603" s="43"/>
      <c r="FJ603" s="43"/>
      <c r="FK603" s="43"/>
      <c r="FL603" s="43"/>
      <c r="FM603" s="43"/>
      <c r="FN603" s="43"/>
      <c r="FO603" s="43"/>
      <c r="FP603" s="43"/>
      <c r="FQ603" s="43"/>
      <c r="FR603" s="43"/>
      <c r="FS603" s="43"/>
      <c r="FT603" s="43"/>
      <c r="FU603" s="43"/>
      <c r="FV603" s="43"/>
      <c r="FW603" s="43"/>
      <c r="FX603" s="43"/>
      <c r="FY603" s="43"/>
      <c r="FZ603" s="43"/>
      <c r="GA603" s="43"/>
      <c r="GB603" s="43"/>
      <c r="GC603" s="43"/>
      <c r="GD603" s="43"/>
      <c r="GE603" s="43"/>
      <c r="GF603" s="43"/>
      <c r="GG603" s="43"/>
      <c r="GH603" s="43"/>
      <c r="GI603" s="43"/>
      <c r="GJ603" s="43"/>
      <c r="GK603" s="43"/>
      <c r="GL603" s="43"/>
      <c r="GM603" s="43"/>
      <c r="GN603" s="43"/>
      <c r="GO603" s="43"/>
      <c r="GP603" s="43"/>
      <c r="GQ603" s="43"/>
      <c r="GR603" s="43"/>
      <c r="GS603" s="43"/>
      <c r="GT603" s="43"/>
      <c r="GU603" s="43"/>
      <c r="GV603" s="43"/>
      <c r="GW603" s="43"/>
      <c r="GX603" s="43"/>
      <c r="GY603" s="43"/>
      <c r="GZ603" s="43"/>
      <c r="HA603" s="43"/>
      <c r="HB603" s="43"/>
      <c r="HC603" s="43"/>
      <c r="HD603" s="43"/>
      <c r="HE603" s="43"/>
      <c r="HF603" s="43"/>
      <c r="HG603" s="43"/>
      <c r="HH603" s="43"/>
      <c r="HI603" s="43"/>
      <c r="HJ603" s="43"/>
      <c r="HK603" s="43"/>
      <c r="HL603" s="43"/>
      <c r="HM603" s="43"/>
      <c r="HN603" s="43"/>
      <c r="HO603" s="43"/>
      <c r="HP603" s="43"/>
      <c r="HQ603" s="43"/>
      <c r="HR603" s="43"/>
      <c r="HS603" s="43"/>
      <c r="HT603" s="43"/>
      <c r="HU603" s="43"/>
      <c r="HV603" s="43"/>
      <c r="HW603" s="43"/>
      <c r="HX603" s="43"/>
      <c r="HY603" s="43"/>
      <c r="HZ603" s="43"/>
      <c r="IA603" s="43"/>
      <c r="IB603" s="43"/>
      <c r="IC603" s="43"/>
      <c r="ID603" s="43"/>
      <c r="IE603" s="43"/>
      <c r="IF603" s="43"/>
      <c r="IG603" s="43"/>
      <c r="IH603" s="43"/>
      <c r="II603" s="43"/>
      <c r="IJ603" s="43"/>
      <c r="IK603" s="43"/>
      <c r="IL603" s="43"/>
      <c r="IM603" s="43"/>
      <c r="IN603" s="43"/>
      <c r="IO603" s="43"/>
      <c r="IP603" s="43"/>
      <c r="IQ603" s="43"/>
      <c r="IR603" s="43"/>
      <c r="IS603" s="43"/>
      <c r="IT603" s="43"/>
      <c r="IU603" s="43"/>
      <c r="IV603" s="43"/>
    </row>
    <row r="604" spans="1:256" s="201" customFormat="1" x14ac:dyDescent="0.2">
      <c r="A604" s="185"/>
      <c r="B604" s="187"/>
      <c r="C604" s="196"/>
      <c r="D604" s="43"/>
      <c r="E604" s="185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  <c r="CP604" s="43"/>
      <c r="CQ604" s="43"/>
      <c r="CR604" s="43"/>
      <c r="CS604" s="43"/>
      <c r="CT604" s="43"/>
      <c r="CU604" s="43"/>
      <c r="CV604" s="43"/>
      <c r="CW604" s="43"/>
      <c r="CX604" s="43"/>
      <c r="CY604" s="43"/>
      <c r="CZ604" s="43"/>
      <c r="DA604" s="43"/>
      <c r="DB604" s="43"/>
      <c r="DC604" s="43"/>
      <c r="DD604" s="43"/>
      <c r="DE604" s="43"/>
      <c r="DF604" s="43"/>
      <c r="DG604" s="43"/>
      <c r="DH604" s="43"/>
      <c r="DI604" s="43"/>
      <c r="DJ604" s="43"/>
      <c r="DK604" s="43"/>
      <c r="DL604" s="43"/>
      <c r="DM604" s="43"/>
      <c r="DN604" s="43"/>
      <c r="DO604" s="43"/>
      <c r="DP604" s="43"/>
      <c r="DQ604" s="43"/>
      <c r="DR604" s="43"/>
      <c r="DS604" s="43"/>
      <c r="DT604" s="43"/>
      <c r="DU604" s="43"/>
      <c r="DV604" s="43"/>
      <c r="DW604" s="43"/>
      <c r="DX604" s="43"/>
      <c r="DY604" s="43"/>
      <c r="DZ604" s="43"/>
      <c r="EA604" s="43"/>
      <c r="EB604" s="43"/>
      <c r="EC604" s="43"/>
      <c r="ED604" s="43"/>
      <c r="EE604" s="43"/>
      <c r="EF604" s="43"/>
      <c r="EG604" s="43"/>
      <c r="EH604" s="43"/>
      <c r="EI604" s="43"/>
      <c r="EJ604" s="43"/>
      <c r="EK604" s="43"/>
      <c r="EL604" s="43"/>
      <c r="EM604" s="43"/>
      <c r="EN604" s="43"/>
      <c r="EO604" s="43"/>
      <c r="EP604" s="43"/>
      <c r="EQ604" s="43"/>
      <c r="ER604" s="43"/>
      <c r="ES604" s="43"/>
      <c r="ET604" s="43"/>
      <c r="EU604" s="43"/>
      <c r="EV604" s="43"/>
      <c r="EW604" s="43"/>
      <c r="EX604" s="43"/>
      <c r="EY604" s="43"/>
      <c r="EZ604" s="43"/>
      <c r="FA604" s="43"/>
      <c r="FB604" s="43"/>
      <c r="FC604" s="43"/>
      <c r="FD604" s="43"/>
      <c r="FE604" s="43"/>
      <c r="FF604" s="43"/>
      <c r="FG604" s="43"/>
      <c r="FH604" s="43"/>
      <c r="FI604" s="43"/>
      <c r="FJ604" s="43"/>
      <c r="FK604" s="43"/>
      <c r="FL604" s="43"/>
      <c r="FM604" s="43"/>
      <c r="FN604" s="43"/>
      <c r="FO604" s="43"/>
      <c r="FP604" s="43"/>
      <c r="FQ604" s="43"/>
      <c r="FR604" s="43"/>
      <c r="FS604" s="43"/>
      <c r="FT604" s="43"/>
      <c r="FU604" s="43"/>
      <c r="FV604" s="43"/>
      <c r="FW604" s="43"/>
      <c r="FX604" s="43"/>
      <c r="FY604" s="43"/>
      <c r="FZ604" s="43"/>
      <c r="GA604" s="43"/>
      <c r="GB604" s="43"/>
      <c r="GC604" s="43"/>
      <c r="GD604" s="43"/>
      <c r="GE604" s="43"/>
      <c r="GF604" s="43"/>
      <c r="GG604" s="43"/>
      <c r="GH604" s="43"/>
      <c r="GI604" s="43"/>
      <c r="GJ604" s="43"/>
      <c r="GK604" s="43"/>
      <c r="GL604" s="43"/>
      <c r="GM604" s="43"/>
      <c r="GN604" s="43"/>
      <c r="GO604" s="43"/>
      <c r="GP604" s="43"/>
      <c r="GQ604" s="43"/>
      <c r="GR604" s="43"/>
      <c r="GS604" s="43"/>
      <c r="GT604" s="43"/>
      <c r="GU604" s="43"/>
      <c r="GV604" s="43"/>
      <c r="GW604" s="43"/>
      <c r="GX604" s="43"/>
      <c r="GY604" s="43"/>
      <c r="GZ604" s="43"/>
      <c r="HA604" s="43"/>
      <c r="HB604" s="43"/>
      <c r="HC604" s="43"/>
      <c r="HD604" s="43"/>
      <c r="HE604" s="43"/>
      <c r="HF604" s="43"/>
      <c r="HG604" s="43"/>
      <c r="HH604" s="43"/>
      <c r="HI604" s="43"/>
      <c r="HJ604" s="43"/>
      <c r="HK604" s="43"/>
      <c r="HL604" s="43"/>
      <c r="HM604" s="43"/>
      <c r="HN604" s="43"/>
      <c r="HO604" s="43"/>
      <c r="HP604" s="43"/>
      <c r="HQ604" s="43"/>
      <c r="HR604" s="43"/>
      <c r="HS604" s="43"/>
      <c r="HT604" s="43"/>
      <c r="HU604" s="43"/>
      <c r="HV604" s="43"/>
      <c r="HW604" s="43"/>
      <c r="HX604" s="43"/>
      <c r="HY604" s="43"/>
      <c r="HZ604" s="43"/>
      <c r="IA604" s="43"/>
      <c r="IB604" s="43"/>
      <c r="IC604" s="43"/>
      <c r="ID604" s="43"/>
      <c r="IE604" s="43"/>
      <c r="IF604" s="43"/>
      <c r="IG604" s="43"/>
      <c r="IH604" s="43"/>
      <c r="II604" s="43"/>
      <c r="IJ604" s="43"/>
      <c r="IK604" s="43"/>
      <c r="IL604" s="43"/>
      <c r="IM604" s="43"/>
      <c r="IN604" s="43"/>
      <c r="IO604" s="43"/>
      <c r="IP604" s="43"/>
      <c r="IQ604" s="43"/>
      <c r="IR604" s="43"/>
      <c r="IS604" s="43"/>
      <c r="IT604" s="43"/>
      <c r="IU604" s="43"/>
      <c r="IV604" s="43"/>
    </row>
    <row r="605" spans="1:256" s="201" customFormat="1" x14ac:dyDescent="0.2">
      <c r="A605" s="185"/>
      <c r="B605" s="187"/>
      <c r="C605" s="196"/>
      <c r="D605" s="43"/>
      <c r="E605" s="185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  <c r="CP605" s="43"/>
      <c r="CQ605" s="43"/>
      <c r="CR605" s="43"/>
      <c r="CS605" s="43"/>
      <c r="CT605" s="43"/>
      <c r="CU605" s="43"/>
      <c r="CV605" s="43"/>
      <c r="CW605" s="43"/>
      <c r="CX605" s="43"/>
      <c r="CY605" s="43"/>
      <c r="CZ605" s="43"/>
      <c r="DA605" s="43"/>
      <c r="DB605" s="43"/>
      <c r="DC605" s="43"/>
      <c r="DD605" s="43"/>
      <c r="DE605" s="43"/>
      <c r="DF605" s="43"/>
      <c r="DG605" s="43"/>
      <c r="DH605" s="43"/>
      <c r="DI605" s="43"/>
      <c r="DJ605" s="43"/>
      <c r="DK605" s="43"/>
      <c r="DL605" s="43"/>
      <c r="DM605" s="43"/>
      <c r="DN605" s="43"/>
      <c r="DO605" s="43"/>
      <c r="DP605" s="43"/>
      <c r="DQ605" s="43"/>
      <c r="DR605" s="43"/>
      <c r="DS605" s="43"/>
      <c r="DT605" s="43"/>
      <c r="DU605" s="43"/>
      <c r="DV605" s="43"/>
      <c r="DW605" s="43"/>
      <c r="DX605" s="43"/>
      <c r="DY605" s="43"/>
      <c r="DZ605" s="43"/>
      <c r="EA605" s="43"/>
      <c r="EB605" s="43"/>
      <c r="EC605" s="43"/>
      <c r="ED605" s="43"/>
      <c r="EE605" s="43"/>
      <c r="EF605" s="43"/>
      <c r="EG605" s="43"/>
      <c r="EH605" s="43"/>
      <c r="EI605" s="43"/>
      <c r="EJ605" s="43"/>
      <c r="EK605" s="43"/>
      <c r="EL605" s="43"/>
      <c r="EM605" s="43"/>
      <c r="EN605" s="43"/>
      <c r="EO605" s="43"/>
      <c r="EP605" s="43"/>
      <c r="EQ605" s="43"/>
      <c r="ER605" s="43"/>
      <c r="ES605" s="43"/>
      <c r="ET605" s="43"/>
      <c r="EU605" s="43"/>
      <c r="EV605" s="43"/>
      <c r="EW605" s="43"/>
      <c r="EX605" s="43"/>
      <c r="EY605" s="43"/>
      <c r="EZ605" s="43"/>
      <c r="FA605" s="43"/>
      <c r="FB605" s="43"/>
      <c r="FC605" s="43"/>
      <c r="FD605" s="43"/>
      <c r="FE605" s="43"/>
      <c r="FF605" s="43"/>
      <c r="FG605" s="43"/>
      <c r="FH605" s="43"/>
      <c r="FI605" s="43"/>
      <c r="FJ605" s="43"/>
      <c r="FK605" s="43"/>
      <c r="FL605" s="43"/>
      <c r="FM605" s="43"/>
      <c r="FN605" s="43"/>
      <c r="FO605" s="43"/>
      <c r="FP605" s="43"/>
      <c r="FQ605" s="43"/>
      <c r="FR605" s="43"/>
      <c r="FS605" s="43"/>
      <c r="FT605" s="43"/>
      <c r="FU605" s="43"/>
      <c r="FV605" s="43"/>
      <c r="FW605" s="43"/>
      <c r="FX605" s="43"/>
      <c r="FY605" s="43"/>
      <c r="FZ605" s="43"/>
      <c r="GA605" s="43"/>
      <c r="GB605" s="43"/>
      <c r="GC605" s="43"/>
      <c r="GD605" s="43"/>
      <c r="GE605" s="43"/>
      <c r="GF605" s="43"/>
      <c r="GG605" s="43"/>
      <c r="GH605" s="43"/>
      <c r="GI605" s="43"/>
      <c r="GJ605" s="43"/>
      <c r="GK605" s="43"/>
      <c r="GL605" s="43"/>
      <c r="GM605" s="43"/>
      <c r="GN605" s="43"/>
      <c r="GO605" s="43"/>
      <c r="GP605" s="43"/>
      <c r="GQ605" s="43"/>
      <c r="GR605" s="43"/>
      <c r="GS605" s="43"/>
      <c r="GT605" s="43"/>
      <c r="GU605" s="43"/>
      <c r="GV605" s="43"/>
      <c r="GW605" s="43"/>
      <c r="GX605" s="43"/>
      <c r="GY605" s="43"/>
      <c r="GZ605" s="43"/>
      <c r="HA605" s="43"/>
      <c r="HB605" s="43"/>
      <c r="HC605" s="43"/>
      <c r="HD605" s="43"/>
      <c r="HE605" s="43"/>
      <c r="HF605" s="43"/>
      <c r="HG605" s="43"/>
      <c r="HH605" s="43"/>
      <c r="HI605" s="43"/>
      <c r="HJ605" s="43"/>
      <c r="HK605" s="43"/>
      <c r="HL605" s="43"/>
      <c r="HM605" s="43"/>
      <c r="HN605" s="43"/>
      <c r="HO605" s="43"/>
      <c r="HP605" s="43"/>
      <c r="HQ605" s="43"/>
      <c r="HR605" s="43"/>
      <c r="HS605" s="43"/>
      <c r="HT605" s="43"/>
      <c r="HU605" s="43"/>
      <c r="HV605" s="43"/>
      <c r="HW605" s="43"/>
      <c r="HX605" s="43"/>
      <c r="HY605" s="43"/>
      <c r="HZ605" s="43"/>
      <c r="IA605" s="43"/>
      <c r="IB605" s="43"/>
      <c r="IC605" s="43"/>
      <c r="ID605" s="43"/>
      <c r="IE605" s="43"/>
      <c r="IF605" s="43"/>
      <c r="IG605" s="43"/>
      <c r="IH605" s="43"/>
      <c r="II605" s="43"/>
      <c r="IJ605" s="43"/>
      <c r="IK605" s="43"/>
      <c r="IL605" s="43"/>
      <c r="IM605" s="43"/>
      <c r="IN605" s="43"/>
      <c r="IO605" s="43"/>
      <c r="IP605" s="43"/>
      <c r="IQ605" s="43"/>
      <c r="IR605" s="43"/>
      <c r="IS605" s="43"/>
      <c r="IT605" s="43"/>
      <c r="IU605" s="43"/>
      <c r="IV605" s="43"/>
    </row>
    <row r="606" spans="1:256" s="201" customFormat="1" x14ac:dyDescent="0.2">
      <c r="A606" s="185"/>
      <c r="B606" s="187"/>
      <c r="C606" s="196"/>
      <c r="D606" s="43"/>
      <c r="E606" s="185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  <c r="CP606" s="43"/>
      <c r="CQ606" s="43"/>
      <c r="CR606" s="43"/>
      <c r="CS606" s="43"/>
      <c r="CT606" s="43"/>
      <c r="CU606" s="43"/>
      <c r="CV606" s="43"/>
      <c r="CW606" s="43"/>
      <c r="CX606" s="43"/>
      <c r="CY606" s="43"/>
      <c r="CZ606" s="43"/>
      <c r="DA606" s="43"/>
      <c r="DB606" s="43"/>
      <c r="DC606" s="43"/>
      <c r="DD606" s="43"/>
      <c r="DE606" s="43"/>
      <c r="DF606" s="43"/>
      <c r="DG606" s="43"/>
      <c r="DH606" s="43"/>
      <c r="DI606" s="43"/>
      <c r="DJ606" s="43"/>
      <c r="DK606" s="43"/>
      <c r="DL606" s="43"/>
      <c r="DM606" s="43"/>
      <c r="DN606" s="43"/>
      <c r="DO606" s="43"/>
      <c r="DP606" s="43"/>
      <c r="DQ606" s="43"/>
      <c r="DR606" s="43"/>
      <c r="DS606" s="43"/>
      <c r="DT606" s="43"/>
      <c r="DU606" s="43"/>
      <c r="DV606" s="43"/>
      <c r="DW606" s="43"/>
      <c r="DX606" s="43"/>
      <c r="DY606" s="43"/>
      <c r="DZ606" s="43"/>
      <c r="EA606" s="43"/>
      <c r="EB606" s="43"/>
      <c r="EC606" s="43"/>
      <c r="ED606" s="43"/>
      <c r="EE606" s="43"/>
      <c r="EF606" s="43"/>
      <c r="EG606" s="43"/>
      <c r="EH606" s="43"/>
      <c r="EI606" s="43"/>
      <c r="EJ606" s="43"/>
      <c r="EK606" s="43"/>
      <c r="EL606" s="43"/>
      <c r="EM606" s="43"/>
      <c r="EN606" s="43"/>
      <c r="EO606" s="43"/>
      <c r="EP606" s="43"/>
      <c r="EQ606" s="43"/>
      <c r="ER606" s="43"/>
      <c r="ES606" s="43"/>
      <c r="ET606" s="43"/>
      <c r="EU606" s="43"/>
      <c r="EV606" s="43"/>
      <c r="EW606" s="43"/>
      <c r="EX606" s="43"/>
      <c r="EY606" s="43"/>
      <c r="EZ606" s="43"/>
      <c r="FA606" s="43"/>
      <c r="FB606" s="43"/>
      <c r="FC606" s="43"/>
      <c r="FD606" s="43"/>
      <c r="FE606" s="43"/>
      <c r="FF606" s="43"/>
      <c r="FG606" s="43"/>
      <c r="FH606" s="43"/>
      <c r="FI606" s="43"/>
      <c r="FJ606" s="43"/>
      <c r="FK606" s="43"/>
      <c r="FL606" s="43"/>
      <c r="FM606" s="43"/>
      <c r="FN606" s="43"/>
      <c r="FO606" s="43"/>
      <c r="FP606" s="43"/>
      <c r="FQ606" s="43"/>
      <c r="FR606" s="43"/>
      <c r="FS606" s="43"/>
      <c r="FT606" s="43"/>
      <c r="FU606" s="43"/>
      <c r="FV606" s="43"/>
      <c r="FW606" s="43"/>
      <c r="FX606" s="43"/>
      <c r="FY606" s="43"/>
      <c r="FZ606" s="43"/>
      <c r="GA606" s="43"/>
      <c r="GB606" s="43"/>
      <c r="GC606" s="43"/>
      <c r="GD606" s="43"/>
      <c r="GE606" s="43"/>
      <c r="GF606" s="43"/>
      <c r="GG606" s="43"/>
      <c r="GH606" s="43"/>
      <c r="GI606" s="43"/>
      <c r="GJ606" s="43"/>
      <c r="GK606" s="43"/>
      <c r="GL606" s="43"/>
      <c r="GM606" s="43"/>
      <c r="GN606" s="43"/>
      <c r="GO606" s="43"/>
      <c r="GP606" s="43"/>
      <c r="GQ606" s="43"/>
      <c r="GR606" s="43"/>
      <c r="GS606" s="43"/>
      <c r="GT606" s="43"/>
      <c r="GU606" s="43"/>
      <c r="GV606" s="43"/>
      <c r="GW606" s="43"/>
      <c r="GX606" s="43"/>
      <c r="GY606" s="43"/>
      <c r="GZ606" s="43"/>
      <c r="HA606" s="43"/>
      <c r="HB606" s="43"/>
      <c r="HC606" s="43"/>
      <c r="HD606" s="43"/>
      <c r="HE606" s="43"/>
      <c r="HF606" s="43"/>
      <c r="HG606" s="43"/>
      <c r="HH606" s="43"/>
      <c r="HI606" s="43"/>
      <c r="HJ606" s="43"/>
      <c r="HK606" s="43"/>
      <c r="HL606" s="43"/>
      <c r="HM606" s="43"/>
      <c r="HN606" s="43"/>
      <c r="HO606" s="43"/>
      <c r="HP606" s="43"/>
      <c r="HQ606" s="43"/>
      <c r="HR606" s="43"/>
      <c r="HS606" s="43"/>
      <c r="HT606" s="43"/>
      <c r="HU606" s="43"/>
      <c r="HV606" s="43"/>
      <c r="HW606" s="43"/>
      <c r="HX606" s="43"/>
      <c r="HY606" s="43"/>
      <c r="HZ606" s="43"/>
      <c r="IA606" s="43"/>
      <c r="IB606" s="43"/>
      <c r="IC606" s="43"/>
      <c r="ID606" s="43"/>
      <c r="IE606" s="43"/>
      <c r="IF606" s="43"/>
      <c r="IG606" s="43"/>
      <c r="IH606" s="43"/>
      <c r="II606" s="43"/>
      <c r="IJ606" s="43"/>
      <c r="IK606" s="43"/>
      <c r="IL606" s="43"/>
      <c r="IM606" s="43"/>
      <c r="IN606" s="43"/>
      <c r="IO606" s="43"/>
      <c r="IP606" s="43"/>
      <c r="IQ606" s="43"/>
      <c r="IR606" s="43"/>
      <c r="IS606" s="43"/>
      <c r="IT606" s="43"/>
      <c r="IU606" s="43"/>
      <c r="IV606" s="43"/>
    </row>
    <row r="607" spans="1:256" s="201" customFormat="1" x14ac:dyDescent="0.2">
      <c r="A607" s="185"/>
      <c r="B607" s="187"/>
      <c r="C607" s="196"/>
      <c r="D607" s="43"/>
      <c r="E607" s="185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  <c r="CP607" s="43"/>
      <c r="CQ607" s="43"/>
      <c r="CR607" s="43"/>
      <c r="CS607" s="43"/>
      <c r="CT607" s="43"/>
      <c r="CU607" s="43"/>
      <c r="CV607" s="43"/>
      <c r="CW607" s="43"/>
      <c r="CX607" s="43"/>
      <c r="CY607" s="43"/>
      <c r="CZ607" s="43"/>
      <c r="DA607" s="43"/>
      <c r="DB607" s="43"/>
      <c r="DC607" s="43"/>
      <c r="DD607" s="43"/>
      <c r="DE607" s="43"/>
      <c r="DF607" s="43"/>
      <c r="DG607" s="43"/>
      <c r="DH607" s="43"/>
      <c r="DI607" s="43"/>
      <c r="DJ607" s="43"/>
      <c r="DK607" s="43"/>
      <c r="DL607" s="43"/>
      <c r="DM607" s="43"/>
      <c r="DN607" s="43"/>
      <c r="DO607" s="43"/>
      <c r="DP607" s="43"/>
      <c r="DQ607" s="43"/>
      <c r="DR607" s="43"/>
      <c r="DS607" s="43"/>
      <c r="DT607" s="43"/>
      <c r="DU607" s="43"/>
      <c r="DV607" s="43"/>
      <c r="DW607" s="43"/>
      <c r="DX607" s="43"/>
      <c r="DY607" s="43"/>
      <c r="DZ607" s="43"/>
      <c r="EA607" s="43"/>
      <c r="EB607" s="43"/>
      <c r="EC607" s="43"/>
      <c r="ED607" s="43"/>
      <c r="EE607" s="43"/>
      <c r="EF607" s="43"/>
      <c r="EG607" s="43"/>
      <c r="EH607" s="43"/>
      <c r="EI607" s="43"/>
      <c r="EJ607" s="43"/>
      <c r="EK607" s="43"/>
      <c r="EL607" s="43"/>
      <c r="EM607" s="43"/>
      <c r="EN607" s="43"/>
      <c r="EO607" s="43"/>
      <c r="EP607" s="43"/>
      <c r="EQ607" s="43"/>
      <c r="ER607" s="43"/>
      <c r="ES607" s="43"/>
      <c r="ET607" s="43"/>
      <c r="EU607" s="43"/>
      <c r="EV607" s="43"/>
      <c r="EW607" s="43"/>
      <c r="EX607" s="43"/>
      <c r="EY607" s="43"/>
      <c r="EZ607" s="43"/>
      <c r="FA607" s="43"/>
      <c r="FB607" s="43"/>
      <c r="FC607" s="43"/>
      <c r="FD607" s="43"/>
      <c r="FE607" s="43"/>
      <c r="FF607" s="43"/>
      <c r="FG607" s="43"/>
      <c r="FH607" s="43"/>
      <c r="FI607" s="43"/>
      <c r="FJ607" s="43"/>
      <c r="FK607" s="43"/>
      <c r="FL607" s="43"/>
      <c r="FM607" s="43"/>
      <c r="FN607" s="43"/>
      <c r="FO607" s="43"/>
      <c r="FP607" s="43"/>
      <c r="FQ607" s="43"/>
      <c r="FR607" s="43"/>
      <c r="FS607" s="43"/>
      <c r="FT607" s="43"/>
      <c r="FU607" s="43"/>
      <c r="FV607" s="43"/>
      <c r="FW607" s="43"/>
      <c r="FX607" s="43"/>
      <c r="FY607" s="43"/>
      <c r="FZ607" s="43"/>
      <c r="GA607" s="43"/>
      <c r="GB607" s="43"/>
      <c r="GC607" s="43"/>
      <c r="GD607" s="43"/>
      <c r="GE607" s="43"/>
      <c r="GF607" s="43"/>
      <c r="GG607" s="43"/>
      <c r="GH607" s="43"/>
      <c r="GI607" s="43"/>
      <c r="GJ607" s="43"/>
      <c r="GK607" s="43"/>
      <c r="GL607" s="43"/>
      <c r="GM607" s="43"/>
      <c r="GN607" s="43"/>
      <c r="GO607" s="43"/>
      <c r="GP607" s="43"/>
      <c r="GQ607" s="43"/>
      <c r="GR607" s="43"/>
      <c r="GS607" s="43"/>
      <c r="GT607" s="43"/>
      <c r="GU607" s="43"/>
      <c r="GV607" s="43"/>
      <c r="GW607" s="43"/>
      <c r="GX607" s="43"/>
      <c r="GY607" s="43"/>
      <c r="GZ607" s="43"/>
      <c r="HA607" s="43"/>
      <c r="HB607" s="43"/>
      <c r="HC607" s="43"/>
      <c r="HD607" s="43"/>
      <c r="HE607" s="43"/>
      <c r="HF607" s="43"/>
      <c r="HG607" s="43"/>
      <c r="HH607" s="43"/>
      <c r="HI607" s="43"/>
      <c r="HJ607" s="43"/>
      <c r="HK607" s="43"/>
      <c r="HL607" s="43"/>
      <c r="HM607" s="43"/>
      <c r="HN607" s="43"/>
      <c r="HO607" s="43"/>
      <c r="HP607" s="43"/>
      <c r="HQ607" s="43"/>
      <c r="HR607" s="43"/>
      <c r="HS607" s="43"/>
      <c r="HT607" s="43"/>
      <c r="HU607" s="43"/>
      <c r="HV607" s="43"/>
      <c r="HW607" s="43"/>
      <c r="HX607" s="43"/>
      <c r="HY607" s="43"/>
      <c r="HZ607" s="43"/>
      <c r="IA607" s="43"/>
      <c r="IB607" s="43"/>
      <c r="IC607" s="43"/>
      <c r="ID607" s="43"/>
      <c r="IE607" s="43"/>
      <c r="IF607" s="43"/>
      <c r="IG607" s="43"/>
      <c r="IH607" s="43"/>
      <c r="II607" s="43"/>
      <c r="IJ607" s="43"/>
      <c r="IK607" s="43"/>
      <c r="IL607" s="43"/>
      <c r="IM607" s="43"/>
      <c r="IN607" s="43"/>
      <c r="IO607" s="43"/>
      <c r="IP607" s="43"/>
      <c r="IQ607" s="43"/>
      <c r="IR607" s="43"/>
      <c r="IS607" s="43"/>
      <c r="IT607" s="43"/>
      <c r="IU607" s="43"/>
      <c r="IV607" s="43"/>
    </row>
    <row r="608" spans="1:256" s="201" customFormat="1" x14ac:dyDescent="0.2">
      <c r="A608" s="185"/>
      <c r="B608" s="187"/>
      <c r="C608" s="196"/>
      <c r="D608" s="43"/>
      <c r="E608" s="185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  <c r="CP608" s="43"/>
      <c r="CQ608" s="43"/>
      <c r="CR608" s="43"/>
      <c r="CS608" s="43"/>
      <c r="CT608" s="43"/>
      <c r="CU608" s="43"/>
      <c r="CV608" s="43"/>
      <c r="CW608" s="43"/>
      <c r="CX608" s="43"/>
      <c r="CY608" s="43"/>
      <c r="CZ608" s="43"/>
      <c r="DA608" s="43"/>
      <c r="DB608" s="43"/>
      <c r="DC608" s="43"/>
      <c r="DD608" s="43"/>
      <c r="DE608" s="43"/>
      <c r="DF608" s="43"/>
      <c r="DG608" s="43"/>
      <c r="DH608" s="43"/>
      <c r="DI608" s="43"/>
      <c r="DJ608" s="43"/>
      <c r="DK608" s="43"/>
      <c r="DL608" s="43"/>
      <c r="DM608" s="43"/>
      <c r="DN608" s="43"/>
      <c r="DO608" s="43"/>
      <c r="DP608" s="43"/>
      <c r="DQ608" s="43"/>
      <c r="DR608" s="43"/>
      <c r="DS608" s="43"/>
      <c r="DT608" s="43"/>
      <c r="DU608" s="43"/>
      <c r="DV608" s="43"/>
      <c r="DW608" s="43"/>
      <c r="DX608" s="43"/>
      <c r="DY608" s="43"/>
      <c r="DZ608" s="43"/>
      <c r="EA608" s="43"/>
      <c r="EB608" s="43"/>
      <c r="EC608" s="43"/>
      <c r="ED608" s="43"/>
      <c r="EE608" s="43"/>
      <c r="EF608" s="43"/>
      <c r="EG608" s="43"/>
      <c r="EH608" s="43"/>
      <c r="EI608" s="43"/>
      <c r="EJ608" s="43"/>
      <c r="EK608" s="43"/>
      <c r="EL608" s="43"/>
      <c r="EM608" s="43"/>
      <c r="EN608" s="43"/>
      <c r="EO608" s="43"/>
      <c r="EP608" s="43"/>
      <c r="EQ608" s="43"/>
      <c r="ER608" s="43"/>
      <c r="ES608" s="43"/>
      <c r="ET608" s="43"/>
      <c r="EU608" s="43"/>
      <c r="EV608" s="43"/>
      <c r="EW608" s="43"/>
      <c r="EX608" s="43"/>
      <c r="EY608" s="43"/>
      <c r="EZ608" s="43"/>
      <c r="FA608" s="43"/>
      <c r="FB608" s="43"/>
      <c r="FC608" s="43"/>
      <c r="FD608" s="43"/>
      <c r="FE608" s="43"/>
      <c r="FF608" s="43"/>
      <c r="FG608" s="43"/>
      <c r="FH608" s="43"/>
      <c r="FI608" s="43"/>
      <c r="FJ608" s="43"/>
      <c r="FK608" s="43"/>
      <c r="FL608" s="43"/>
      <c r="FM608" s="43"/>
      <c r="FN608" s="43"/>
      <c r="FO608" s="43"/>
      <c r="FP608" s="43"/>
      <c r="FQ608" s="43"/>
      <c r="FR608" s="43"/>
      <c r="FS608" s="43"/>
      <c r="FT608" s="43"/>
      <c r="FU608" s="43"/>
      <c r="FV608" s="43"/>
      <c r="FW608" s="43"/>
      <c r="FX608" s="43"/>
      <c r="FY608" s="43"/>
      <c r="FZ608" s="43"/>
      <c r="GA608" s="43"/>
      <c r="GB608" s="43"/>
      <c r="GC608" s="43"/>
      <c r="GD608" s="43"/>
      <c r="GE608" s="43"/>
      <c r="GF608" s="43"/>
      <c r="GG608" s="43"/>
      <c r="GH608" s="43"/>
      <c r="GI608" s="43"/>
      <c r="GJ608" s="43"/>
      <c r="GK608" s="43"/>
      <c r="GL608" s="43"/>
      <c r="GM608" s="43"/>
      <c r="GN608" s="43"/>
      <c r="GO608" s="43"/>
      <c r="GP608" s="43"/>
      <c r="GQ608" s="43"/>
      <c r="GR608" s="43"/>
      <c r="GS608" s="43"/>
      <c r="GT608" s="43"/>
      <c r="GU608" s="43"/>
      <c r="GV608" s="43"/>
      <c r="GW608" s="43"/>
      <c r="GX608" s="43"/>
      <c r="GY608" s="43"/>
      <c r="GZ608" s="43"/>
      <c r="HA608" s="43"/>
      <c r="HB608" s="43"/>
      <c r="HC608" s="43"/>
      <c r="HD608" s="43"/>
      <c r="HE608" s="43"/>
      <c r="HF608" s="43"/>
      <c r="HG608" s="43"/>
      <c r="HH608" s="43"/>
      <c r="HI608" s="43"/>
      <c r="HJ608" s="43"/>
      <c r="HK608" s="43"/>
      <c r="HL608" s="43"/>
      <c r="HM608" s="43"/>
      <c r="HN608" s="43"/>
      <c r="HO608" s="43"/>
      <c r="HP608" s="43"/>
      <c r="HQ608" s="43"/>
      <c r="HR608" s="43"/>
      <c r="HS608" s="43"/>
      <c r="HT608" s="43"/>
      <c r="HU608" s="43"/>
      <c r="HV608" s="43"/>
      <c r="HW608" s="43"/>
      <c r="HX608" s="43"/>
      <c r="HY608" s="43"/>
      <c r="HZ608" s="43"/>
      <c r="IA608" s="43"/>
      <c r="IB608" s="43"/>
      <c r="IC608" s="43"/>
      <c r="ID608" s="43"/>
      <c r="IE608" s="43"/>
      <c r="IF608" s="43"/>
      <c r="IG608" s="43"/>
      <c r="IH608" s="43"/>
      <c r="II608" s="43"/>
      <c r="IJ608" s="43"/>
      <c r="IK608" s="43"/>
      <c r="IL608" s="43"/>
      <c r="IM608" s="43"/>
      <c r="IN608" s="43"/>
      <c r="IO608" s="43"/>
      <c r="IP608" s="43"/>
      <c r="IQ608" s="43"/>
      <c r="IR608" s="43"/>
      <c r="IS608" s="43"/>
      <c r="IT608" s="43"/>
      <c r="IU608" s="43"/>
      <c r="IV608" s="43"/>
    </row>
    <row r="609" spans="1:256" s="201" customFormat="1" x14ac:dyDescent="0.2">
      <c r="A609" s="185"/>
      <c r="B609" s="187"/>
      <c r="C609" s="196"/>
      <c r="D609" s="43"/>
      <c r="E609" s="185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  <c r="CK609" s="43"/>
      <c r="CL609" s="43"/>
      <c r="CM609" s="43"/>
      <c r="CN609" s="43"/>
      <c r="CO609" s="43"/>
      <c r="CP609" s="43"/>
      <c r="CQ609" s="43"/>
      <c r="CR609" s="43"/>
      <c r="CS609" s="43"/>
      <c r="CT609" s="43"/>
      <c r="CU609" s="43"/>
      <c r="CV609" s="43"/>
      <c r="CW609" s="43"/>
      <c r="CX609" s="43"/>
      <c r="CY609" s="43"/>
      <c r="CZ609" s="43"/>
      <c r="DA609" s="43"/>
      <c r="DB609" s="43"/>
      <c r="DC609" s="43"/>
      <c r="DD609" s="43"/>
      <c r="DE609" s="43"/>
      <c r="DF609" s="43"/>
      <c r="DG609" s="43"/>
      <c r="DH609" s="43"/>
      <c r="DI609" s="43"/>
      <c r="DJ609" s="43"/>
      <c r="DK609" s="43"/>
      <c r="DL609" s="43"/>
      <c r="DM609" s="43"/>
      <c r="DN609" s="43"/>
      <c r="DO609" s="43"/>
      <c r="DP609" s="43"/>
      <c r="DQ609" s="43"/>
      <c r="DR609" s="43"/>
      <c r="DS609" s="43"/>
      <c r="DT609" s="43"/>
      <c r="DU609" s="43"/>
      <c r="DV609" s="43"/>
      <c r="DW609" s="43"/>
      <c r="DX609" s="43"/>
      <c r="DY609" s="43"/>
      <c r="DZ609" s="43"/>
      <c r="EA609" s="43"/>
      <c r="EB609" s="43"/>
      <c r="EC609" s="43"/>
      <c r="ED609" s="43"/>
      <c r="EE609" s="43"/>
      <c r="EF609" s="43"/>
      <c r="EG609" s="43"/>
      <c r="EH609" s="43"/>
      <c r="EI609" s="43"/>
      <c r="EJ609" s="43"/>
      <c r="EK609" s="43"/>
      <c r="EL609" s="43"/>
      <c r="EM609" s="43"/>
      <c r="EN609" s="43"/>
      <c r="EO609" s="43"/>
      <c r="EP609" s="43"/>
      <c r="EQ609" s="43"/>
      <c r="ER609" s="43"/>
      <c r="ES609" s="43"/>
      <c r="ET609" s="43"/>
      <c r="EU609" s="43"/>
      <c r="EV609" s="43"/>
      <c r="EW609" s="43"/>
      <c r="EX609" s="43"/>
      <c r="EY609" s="43"/>
      <c r="EZ609" s="43"/>
      <c r="FA609" s="43"/>
      <c r="FB609" s="43"/>
      <c r="FC609" s="43"/>
      <c r="FD609" s="43"/>
      <c r="FE609" s="43"/>
      <c r="FF609" s="43"/>
      <c r="FG609" s="43"/>
      <c r="FH609" s="43"/>
      <c r="FI609" s="43"/>
      <c r="FJ609" s="43"/>
      <c r="FK609" s="43"/>
      <c r="FL609" s="43"/>
      <c r="FM609" s="43"/>
      <c r="FN609" s="43"/>
      <c r="FO609" s="43"/>
      <c r="FP609" s="43"/>
      <c r="FQ609" s="43"/>
      <c r="FR609" s="43"/>
      <c r="FS609" s="43"/>
      <c r="FT609" s="43"/>
      <c r="FU609" s="43"/>
      <c r="FV609" s="43"/>
      <c r="FW609" s="43"/>
      <c r="FX609" s="43"/>
      <c r="FY609" s="43"/>
      <c r="FZ609" s="43"/>
      <c r="GA609" s="43"/>
      <c r="GB609" s="43"/>
      <c r="GC609" s="43"/>
      <c r="GD609" s="43"/>
      <c r="GE609" s="43"/>
      <c r="GF609" s="43"/>
      <c r="GG609" s="43"/>
      <c r="GH609" s="43"/>
      <c r="GI609" s="43"/>
      <c r="GJ609" s="43"/>
      <c r="GK609" s="43"/>
      <c r="GL609" s="43"/>
      <c r="GM609" s="43"/>
      <c r="GN609" s="43"/>
      <c r="GO609" s="43"/>
      <c r="GP609" s="43"/>
      <c r="GQ609" s="43"/>
      <c r="GR609" s="43"/>
      <c r="GS609" s="43"/>
      <c r="GT609" s="43"/>
      <c r="GU609" s="43"/>
      <c r="GV609" s="43"/>
      <c r="GW609" s="43"/>
      <c r="GX609" s="43"/>
      <c r="GY609" s="43"/>
      <c r="GZ609" s="43"/>
      <c r="HA609" s="43"/>
      <c r="HB609" s="43"/>
      <c r="HC609" s="43"/>
      <c r="HD609" s="43"/>
      <c r="HE609" s="43"/>
      <c r="HF609" s="43"/>
      <c r="HG609" s="43"/>
      <c r="HH609" s="43"/>
      <c r="HI609" s="43"/>
      <c r="HJ609" s="43"/>
      <c r="HK609" s="43"/>
      <c r="HL609" s="43"/>
      <c r="HM609" s="43"/>
      <c r="HN609" s="43"/>
      <c r="HO609" s="43"/>
      <c r="HP609" s="43"/>
      <c r="HQ609" s="43"/>
      <c r="HR609" s="43"/>
      <c r="HS609" s="43"/>
      <c r="HT609" s="43"/>
      <c r="HU609" s="43"/>
      <c r="HV609" s="43"/>
      <c r="HW609" s="43"/>
      <c r="HX609" s="43"/>
      <c r="HY609" s="43"/>
      <c r="HZ609" s="43"/>
      <c r="IA609" s="43"/>
      <c r="IB609" s="43"/>
      <c r="IC609" s="43"/>
      <c r="ID609" s="43"/>
      <c r="IE609" s="43"/>
      <c r="IF609" s="43"/>
      <c r="IG609" s="43"/>
      <c r="IH609" s="43"/>
      <c r="II609" s="43"/>
      <c r="IJ609" s="43"/>
      <c r="IK609" s="43"/>
      <c r="IL609" s="43"/>
      <c r="IM609" s="43"/>
      <c r="IN609" s="43"/>
      <c r="IO609" s="43"/>
      <c r="IP609" s="43"/>
      <c r="IQ609" s="43"/>
      <c r="IR609" s="43"/>
      <c r="IS609" s="43"/>
      <c r="IT609" s="43"/>
      <c r="IU609" s="43"/>
      <c r="IV609" s="43"/>
    </row>
    <row r="610" spans="1:256" s="201" customFormat="1" x14ac:dyDescent="0.2">
      <c r="A610" s="185"/>
      <c r="B610" s="187"/>
      <c r="C610" s="196"/>
      <c r="D610" s="43"/>
      <c r="E610" s="185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  <c r="CK610" s="43"/>
      <c r="CL610" s="43"/>
      <c r="CM610" s="43"/>
      <c r="CN610" s="43"/>
      <c r="CO610" s="43"/>
      <c r="CP610" s="43"/>
      <c r="CQ610" s="43"/>
      <c r="CR610" s="43"/>
      <c r="CS610" s="43"/>
      <c r="CT610" s="43"/>
      <c r="CU610" s="43"/>
      <c r="CV610" s="43"/>
      <c r="CW610" s="43"/>
      <c r="CX610" s="43"/>
      <c r="CY610" s="43"/>
      <c r="CZ610" s="43"/>
      <c r="DA610" s="43"/>
      <c r="DB610" s="43"/>
      <c r="DC610" s="43"/>
      <c r="DD610" s="43"/>
      <c r="DE610" s="43"/>
      <c r="DF610" s="43"/>
      <c r="DG610" s="43"/>
      <c r="DH610" s="43"/>
      <c r="DI610" s="43"/>
      <c r="DJ610" s="43"/>
      <c r="DK610" s="43"/>
      <c r="DL610" s="43"/>
      <c r="DM610" s="43"/>
      <c r="DN610" s="43"/>
      <c r="DO610" s="43"/>
      <c r="DP610" s="43"/>
      <c r="DQ610" s="43"/>
      <c r="DR610" s="43"/>
      <c r="DS610" s="43"/>
      <c r="DT610" s="43"/>
      <c r="DU610" s="43"/>
      <c r="DV610" s="43"/>
      <c r="DW610" s="43"/>
      <c r="DX610" s="43"/>
      <c r="DY610" s="43"/>
      <c r="DZ610" s="43"/>
      <c r="EA610" s="43"/>
      <c r="EB610" s="43"/>
      <c r="EC610" s="43"/>
      <c r="ED610" s="43"/>
      <c r="EE610" s="43"/>
      <c r="EF610" s="43"/>
      <c r="EG610" s="43"/>
      <c r="EH610" s="43"/>
      <c r="EI610" s="43"/>
      <c r="EJ610" s="43"/>
      <c r="EK610" s="43"/>
      <c r="EL610" s="43"/>
      <c r="EM610" s="43"/>
      <c r="EN610" s="43"/>
      <c r="EO610" s="43"/>
      <c r="EP610" s="43"/>
      <c r="EQ610" s="43"/>
      <c r="ER610" s="43"/>
      <c r="ES610" s="43"/>
      <c r="ET610" s="43"/>
      <c r="EU610" s="43"/>
      <c r="EV610" s="43"/>
      <c r="EW610" s="43"/>
      <c r="EX610" s="43"/>
      <c r="EY610" s="43"/>
      <c r="EZ610" s="43"/>
      <c r="FA610" s="43"/>
      <c r="FB610" s="43"/>
      <c r="FC610" s="43"/>
      <c r="FD610" s="43"/>
      <c r="FE610" s="43"/>
      <c r="FF610" s="43"/>
      <c r="FG610" s="43"/>
      <c r="FH610" s="43"/>
      <c r="FI610" s="43"/>
      <c r="FJ610" s="43"/>
      <c r="FK610" s="43"/>
      <c r="FL610" s="43"/>
      <c r="FM610" s="43"/>
      <c r="FN610" s="43"/>
      <c r="FO610" s="43"/>
      <c r="FP610" s="43"/>
      <c r="FQ610" s="43"/>
      <c r="FR610" s="43"/>
      <c r="FS610" s="43"/>
      <c r="FT610" s="43"/>
      <c r="FU610" s="43"/>
      <c r="FV610" s="43"/>
      <c r="FW610" s="43"/>
      <c r="FX610" s="43"/>
      <c r="FY610" s="43"/>
      <c r="FZ610" s="43"/>
      <c r="GA610" s="43"/>
      <c r="GB610" s="43"/>
      <c r="GC610" s="43"/>
      <c r="GD610" s="43"/>
      <c r="GE610" s="43"/>
      <c r="GF610" s="43"/>
      <c r="GG610" s="43"/>
      <c r="GH610" s="43"/>
      <c r="GI610" s="43"/>
      <c r="GJ610" s="43"/>
      <c r="GK610" s="43"/>
      <c r="GL610" s="43"/>
      <c r="GM610" s="43"/>
      <c r="GN610" s="43"/>
      <c r="GO610" s="43"/>
      <c r="GP610" s="43"/>
      <c r="GQ610" s="43"/>
      <c r="GR610" s="43"/>
      <c r="GS610" s="43"/>
      <c r="GT610" s="43"/>
      <c r="GU610" s="43"/>
      <c r="GV610" s="43"/>
      <c r="GW610" s="43"/>
      <c r="GX610" s="43"/>
      <c r="GY610" s="43"/>
      <c r="GZ610" s="43"/>
      <c r="HA610" s="43"/>
      <c r="HB610" s="43"/>
      <c r="HC610" s="43"/>
      <c r="HD610" s="43"/>
      <c r="HE610" s="43"/>
      <c r="HF610" s="43"/>
      <c r="HG610" s="43"/>
      <c r="HH610" s="43"/>
      <c r="HI610" s="43"/>
      <c r="HJ610" s="43"/>
      <c r="HK610" s="43"/>
      <c r="HL610" s="43"/>
      <c r="HM610" s="43"/>
      <c r="HN610" s="43"/>
      <c r="HO610" s="43"/>
      <c r="HP610" s="43"/>
      <c r="HQ610" s="43"/>
      <c r="HR610" s="43"/>
      <c r="HS610" s="43"/>
      <c r="HT610" s="43"/>
      <c r="HU610" s="43"/>
      <c r="HV610" s="43"/>
      <c r="HW610" s="43"/>
      <c r="HX610" s="43"/>
      <c r="HY610" s="43"/>
      <c r="HZ610" s="43"/>
      <c r="IA610" s="43"/>
      <c r="IB610" s="43"/>
      <c r="IC610" s="43"/>
      <c r="ID610" s="43"/>
      <c r="IE610" s="43"/>
      <c r="IF610" s="43"/>
      <c r="IG610" s="43"/>
      <c r="IH610" s="43"/>
      <c r="II610" s="43"/>
      <c r="IJ610" s="43"/>
      <c r="IK610" s="43"/>
      <c r="IL610" s="43"/>
      <c r="IM610" s="43"/>
      <c r="IN610" s="43"/>
      <c r="IO610" s="43"/>
      <c r="IP610" s="43"/>
      <c r="IQ610" s="43"/>
      <c r="IR610" s="43"/>
      <c r="IS610" s="43"/>
      <c r="IT610" s="43"/>
      <c r="IU610" s="43"/>
      <c r="IV610" s="43"/>
    </row>
    <row r="611" spans="1:256" s="201" customFormat="1" x14ac:dyDescent="0.2">
      <c r="A611" s="185"/>
      <c r="B611" s="187"/>
      <c r="C611" s="196"/>
      <c r="D611" s="43"/>
      <c r="E611" s="185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  <c r="CK611" s="43"/>
      <c r="CL611" s="43"/>
      <c r="CM611" s="43"/>
      <c r="CN611" s="43"/>
      <c r="CO611" s="43"/>
      <c r="CP611" s="43"/>
      <c r="CQ611" s="43"/>
      <c r="CR611" s="43"/>
      <c r="CS611" s="43"/>
      <c r="CT611" s="43"/>
      <c r="CU611" s="43"/>
      <c r="CV611" s="43"/>
      <c r="CW611" s="43"/>
      <c r="CX611" s="43"/>
      <c r="CY611" s="43"/>
      <c r="CZ611" s="43"/>
      <c r="DA611" s="43"/>
      <c r="DB611" s="43"/>
      <c r="DC611" s="43"/>
      <c r="DD611" s="43"/>
      <c r="DE611" s="43"/>
      <c r="DF611" s="43"/>
      <c r="DG611" s="43"/>
      <c r="DH611" s="43"/>
      <c r="DI611" s="43"/>
      <c r="DJ611" s="43"/>
      <c r="DK611" s="43"/>
      <c r="DL611" s="43"/>
      <c r="DM611" s="43"/>
      <c r="DN611" s="43"/>
      <c r="DO611" s="43"/>
      <c r="DP611" s="43"/>
      <c r="DQ611" s="43"/>
      <c r="DR611" s="43"/>
      <c r="DS611" s="43"/>
      <c r="DT611" s="43"/>
      <c r="DU611" s="43"/>
      <c r="DV611" s="43"/>
      <c r="DW611" s="43"/>
      <c r="DX611" s="43"/>
      <c r="DY611" s="43"/>
      <c r="DZ611" s="43"/>
      <c r="EA611" s="43"/>
      <c r="EB611" s="43"/>
      <c r="EC611" s="43"/>
      <c r="ED611" s="43"/>
      <c r="EE611" s="43"/>
      <c r="EF611" s="43"/>
      <c r="EG611" s="43"/>
      <c r="EH611" s="43"/>
      <c r="EI611" s="43"/>
      <c r="EJ611" s="43"/>
      <c r="EK611" s="43"/>
      <c r="EL611" s="43"/>
      <c r="EM611" s="43"/>
      <c r="EN611" s="43"/>
      <c r="EO611" s="43"/>
      <c r="EP611" s="43"/>
      <c r="EQ611" s="43"/>
      <c r="ER611" s="43"/>
      <c r="ES611" s="43"/>
      <c r="ET611" s="43"/>
      <c r="EU611" s="43"/>
      <c r="EV611" s="43"/>
      <c r="EW611" s="43"/>
      <c r="EX611" s="43"/>
      <c r="EY611" s="43"/>
      <c r="EZ611" s="43"/>
      <c r="FA611" s="43"/>
      <c r="FB611" s="43"/>
      <c r="FC611" s="43"/>
      <c r="FD611" s="43"/>
      <c r="FE611" s="43"/>
      <c r="FF611" s="43"/>
      <c r="FG611" s="43"/>
      <c r="FH611" s="43"/>
      <c r="FI611" s="43"/>
      <c r="FJ611" s="43"/>
      <c r="FK611" s="43"/>
      <c r="FL611" s="43"/>
      <c r="FM611" s="43"/>
      <c r="FN611" s="43"/>
      <c r="FO611" s="43"/>
      <c r="FP611" s="43"/>
      <c r="FQ611" s="43"/>
      <c r="FR611" s="43"/>
      <c r="FS611" s="43"/>
      <c r="FT611" s="43"/>
      <c r="FU611" s="43"/>
      <c r="FV611" s="43"/>
      <c r="FW611" s="43"/>
      <c r="FX611" s="43"/>
      <c r="FY611" s="43"/>
      <c r="FZ611" s="43"/>
      <c r="GA611" s="43"/>
      <c r="GB611" s="43"/>
      <c r="GC611" s="43"/>
      <c r="GD611" s="43"/>
      <c r="GE611" s="43"/>
      <c r="GF611" s="43"/>
      <c r="GG611" s="43"/>
      <c r="GH611" s="43"/>
      <c r="GI611" s="43"/>
      <c r="GJ611" s="43"/>
      <c r="GK611" s="43"/>
      <c r="GL611" s="43"/>
      <c r="GM611" s="43"/>
      <c r="GN611" s="43"/>
      <c r="GO611" s="43"/>
      <c r="GP611" s="43"/>
      <c r="GQ611" s="43"/>
      <c r="GR611" s="43"/>
      <c r="GS611" s="43"/>
      <c r="GT611" s="43"/>
      <c r="GU611" s="43"/>
      <c r="GV611" s="43"/>
      <c r="GW611" s="43"/>
      <c r="GX611" s="43"/>
      <c r="GY611" s="43"/>
      <c r="GZ611" s="43"/>
      <c r="HA611" s="43"/>
      <c r="HB611" s="43"/>
      <c r="HC611" s="43"/>
      <c r="HD611" s="43"/>
      <c r="HE611" s="43"/>
      <c r="HF611" s="43"/>
      <c r="HG611" s="43"/>
      <c r="HH611" s="43"/>
      <c r="HI611" s="43"/>
      <c r="HJ611" s="43"/>
      <c r="HK611" s="43"/>
      <c r="HL611" s="43"/>
      <c r="HM611" s="43"/>
      <c r="HN611" s="43"/>
      <c r="HO611" s="43"/>
      <c r="HP611" s="43"/>
      <c r="HQ611" s="43"/>
      <c r="HR611" s="43"/>
      <c r="HS611" s="43"/>
      <c r="HT611" s="43"/>
      <c r="HU611" s="43"/>
      <c r="HV611" s="43"/>
      <c r="HW611" s="43"/>
      <c r="HX611" s="43"/>
      <c r="HY611" s="43"/>
      <c r="HZ611" s="43"/>
      <c r="IA611" s="43"/>
      <c r="IB611" s="43"/>
      <c r="IC611" s="43"/>
      <c r="ID611" s="43"/>
      <c r="IE611" s="43"/>
      <c r="IF611" s="43"/>
      <c r="IG611" s="43"/>
      <c r="IH611" s="43"/>
      <c r="II611" s="43"/>
      <c r="IJ611" s="43"/>
      <c r="IK611" s="43"/>
      <c r="IL611" s="43"/>
      <c r="IM611" s="43"/>
      <c r="IN611" s="43"/>
      <c r="IO611" s="43"/>
      <c r="IP611" s="43"/>
      <c r="IQ611" s="43"/>
      <c r="IR611" s="43"/>
      <c r="IS611" s="43"/>
      <c r="IT611" s="43"/>
      <c r="IU611" s="43"/>
      <c r="IV611" s="43"/>
    </row>
    <row r="612" spans="1:256" s="201" customFormat="1" x14ac:dyDescent="0.2">
      <c r="A612" s="185"/>
      <c r="B612" s="187"/>
      <c r="C612" s="196"/>
      <c r="D612" s="43"/>
      <c r="E612" s="185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  <c r="CK612" s="43"/>
      <c r="CL612" s="43"/>
      <c r="CM612" s="43"/>
      <c r="CN612" s="43"/>
      <c r="CO612" s="43"/>
      <c r="CP612" s="43"/>
      <c r="CQ612" s="43"/>
      <c r="CR612" s="43"/>
      <c r="CS612" s="43"/>
      <c r="CT612" s="43"/>
      <c r="CU612" s="43"/>
      <c r="CV612" s="43"/>
      <c r="CW612" s="43"/>
      <c r="CX612" s="43"/>
      <c r="CY612" s="43"/>
      <c r="CZ612" s="43"/>
      <c r="DA612" s="43"/>
      <c r="DB612" s="43"/>
      <c r="DC612" s="43"/>
      <c r="DD612" s="43"/>
      <c r="DE612" s="43"/>
      <c r="DF612" s="43"/>
      <c r="DG612" s="43"/>
      <c r="DH612" s="43"/>
      <c r="DI612" s="43"/>
      <c r="DJ612" s="43"/>
      <c r="DK612" s="43"/>
      <c r="DL612" s="43"/>
      <c r="DM612" s="43"/>
      <c r="DN612" s="43"/>
      <c r="DO612" s="43"/>
      <c r="DP612" s="43"/>
      <c r="DQ612" s="43"/>
      <c r="DR612" s="43"/>
      <c r="DS612" s="43"/>
      <c r="DT612" s="43"/>
      <c r="DU612" s="43"/>
      <c r="DV612" s="43"/>
      <c r="DW612" s="43"/>
      <c r="DX612" s="43"/>
      <c r="DY612" s="43"/>
      <c r="DZ612" s="43"/>
      <c r="EA612" s="43"/>
      <c r="EB612" s="43"/>
      <c r="EC612" s="43"/>
      <c r="ED612" s="43"/>
      <c r="EE612" s="43"/>
      <c r="EF612" s="43"/>
      <c r="EG612" s="43"/>
      <c r="EH612" s="43"/>
      <c r="EI612" s="43"/>
      <c r="EJ612" s="43"/>
      <c r="EK612" s="43"/>
      <c r="EL612" s="43"/>
      <c r="EM612" s="43"/>
      <c r="EN612" s="43"/>
      <c r="EO612" s="43"/>
      <c r="EP612" s="43"/>
      <c r="EQ612" s="43"/>
      <c r="ER612" s="43"/>
      <c r="ES612" s="43"/>
      <c r="ET612" s="43"/>
      <c r="EU612" s="43"/>
      <c r="EV612" s="43"/>
      <c r="EW612" s="43"/>
      <c r="EX612" s="43"/>
      <c r="EY612" s="43"/>
      <c r="EZ612" s="43"/>
      <c r="FA612" s="43"/>
      <c r="FB612" s="43"/>
      <c r="FC612" s="43"/>
      <c r="FD612" s="43"/>
      <c r="FE612" s="43"/>
      <c r="FF612" s="43"/>
      <c r="FG612" s="43"/>
      <c r="FH612" s="43"/>
      <c r="FI612" s="43"/>
      <c r="FJ612" s="43"/>
      <c r="FK612" s="43"/>
      <c r="FL612" s="43"/>
      <c r="FM612" s="43"/>
      <c r="FN612" s="43"/>
      <c r="FO612" s="43"/>
      <c r="FP612" s="43"/>
      <c r="FQ612" s="43"/>
      <c r="FR612" s="43"/>
      <c r="FS612" s="43"/>
      <c r="FT612" s="43"/>
      <c r="FU612" s="43"/>
      <c r="FV612" s="43"/>
      <c r="FW612" s="43"/>
      <c r="FX612" s="43"/>
      <c r="FY612" s="43"/>
      <c r="FZ612" s="43"/>
      <c r="GA612" s="43"/>
      <c r="GB612" s="43"/>
      <c r="GC612" s="43"/>
      <c r="GD612" s="43"/>
      <c r="GE612" s="43"/>
      <c r="GF612" s="43"/>
      <c r="GG612" s="43"/>
      <c r="GH612" s="43"/>
      <c r="GI612" s="43"/>
      <c r="GJ612" s="43"/>
      <c r="GK612" s="43"/>
      <c r="GL612" s="43"/>
      <c r="GM612" s="43"/>
      <c r="GN612" s="43"/>
      <c r="GO612" s="43"/>
      <c r="GP612" s="43"/>
      <c r="GQ612" s="43"/>
      <c r="GR612" s="43"/>
      <c r="GS612" s="43"/>
      <c r="GT612" s="43"/>
      <c r="GU612" s="43"/>
      <c r="GV612" s="43"/>
      <c r="GW612" s="43"/>
      <c r="GX612" s="43"/>
      <c r="GY612" s="43"/>
      <c r="GZ612" s="43"/>
      <c r="HA612" s="43"/>
      <c r="HB612" s="43"/>
      <c r="HC612" s="43"/>
      <c r="HD612" s="43"/>
      <c r="HE612" s="43"/>
      <c r="HF612" s="43"/>
      <c r="HG612" s="43"/>
      <c r="HH612" s="43"/>
      <c r="HI612" s="43"/>
      <c r="HJ612" s="43"/>
      <c r="HK612" s="43"/>
      <c r="HL612" s="43"/>
      <c r="HM612" s="43"/>
      <c r="HN612" s="43"/>
      <c r="HO612" s="43"/>
      <c r="HP612" s="43"/>
      <c r="HQ612" s="43"/>
      <c r="HR612" s="43"/>
      <c r="HS612" s="43"/>
      <c r="HT612" s="43"/>
      <c r="HU612" s="43"/>
      <c r="HV612" s="43"/>
      <c r="HW612" s="43"/>
      <c r="HX612" s="43"/>
      <c r="HY612" s="43"/>
      <c r="HZ612" s="43"/>
      <c r="IA612" s="43"/>
      <c r="IB612" s="43"/>
      <c r="IC612" s="43"/>
      <c r="ID612" s="43"/>
      <c r="IE612" s="43"/>
      <c r="IF612" s="43"/>
      <c r="IG612" s="43"/>
      <c r="IH612" s="43"/>
      <c r="II612" s="43"/>
      <c r="IJ612" s="43"/>
      <c r="IK612" s="43"/>
      <c r="IL612" s="43"/>
      <c r="IM612" s="43"/>
      <c r="IN612" s="43"/>
      <c r="IO612" s="43"/>
      <c r="IP612" s="43"/>
      <c r="IQ612" s="43"/>
      <c r="IR612" s="43"/>
      <c r="IS612" s="43"/>
      <c r="IT612" s="43"/>
      <c r="IU612" s="43"/>
      <c r="IV612" s="43"/>
    </row>
    <row r="613" spans="1:256" s="201" customFormat="1" x14ac:dyDescent="0.2">
      <c r="A613" s="185"/>
      <c r="B613" s="187"/>
      <c r="C613" s="196"/>
      <c r="D613" s="43"/>
      <c r="E613" s="185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  <c r="CK613" s="43"/>
      <c r="CL613" s="43"/>
      <c r="CM613" s="43"/>
      <c r="CN613" s="43"/>
      <c r="CO613" s="43"/>
      <c r="CP613" s="43"/>
      <c r="CQ613" s="43"/>
      <c r="CR613" s="43"/>
      <c r="CS613" s="43"/>
      <c r="CT613" s="43"/>
      <c r="CU613" s="43"/>
      <c r="CV613" s="43"/>
      <c r="CW613" s="43"/>
      <c r="CX613" s="43"/>
      <c r="CY613" s="43"/>
      <c r="CZ613" s="43"/>
      <c r="DA613" s="43"/>
      <c r="DB613" s="43"/>
      <c r="DC613" s="43"/>
      <c r="DD613" s="43"/>
      <c r="DE613" s="43"/>
      <c r="DF613" s="43"/>
      <c r="DG613" s="43"/>
      <c r="DH613" s="43"/>
      <c r="DI613" s="43"/>
      <c r="DJ613" s="43"/>
      <c r="DK613" s="43"/>
      <c r="DL613" s="43"/>
      <c r="DM613" s="43"/>
      <c r="DN613" s="43"/>
      <c r="DO613" s="43"/>
      <c r="DP613" s="43"/>
      <c r="DQ613" s="43"/>
      <c r="DR613" s="43"/>
      <c r="DS613" s="43"/>
      <c r="DT613" s="43"/>
      <c r="DU613" s="43"/>
      <c r="DV613" s="43"/>
      <c r="DW613" s="43"/>
      <c r="DX613" s="43"/>
      <c r="DY613" s="43"/>
      <c r="DZ613" s="43"/>
      <c r="EA613" s="43"/>
      <c r="EB613" s="43"/>
      <c r="EC613" s="43"/>
      <c r="ED613" s="43"/>
      <c r="EE613" s="43"/>
      <c r="EF613" s="43"/>
      <c r="EG613" s="43"/>
      <c r="EH613" s="43"/>
      <c r="EI613" s="43"/>
      <c r="EJ613" s="43"/>
      <c r="EK613" s="43"/>
      <c r="EL613" s="43"/>
      <c r="EM613" s="43"/>
      <c r="EN613" s="43"/>
      <c r="EO613" s="43"/>
      <c r="EP613" s="43"/>
      <c r="EQ613" s="43"/>
      <c r="ER613" s="43"/>
      <c r="ES613" s="43"/>
      <c r="ET613" s="43"/>
      <c r="EU613" s="43"/>
      <c r="EV613" s="43"/>
      <c r="EW613" s="43"/>
      <c r="EX613" s="43"/>
      <c r="EY613" s="43"/>
      <c r="EZ613" s="43"/>
      <c r="FA613" s="43"/>
      <c r="FB613" s="43"/>
      <c r="FC613" s="43"/>
      <c r="FD613" s="43"/>
      <c r="FE613" s="43"/>
      <c r="FF613" s="43"/>
      <c r="FG613" s="43"/>
      <c r="FH613" s="43"/>
      <c r="FI613" s="43"/>
      <c r="FJ613" s="43"/>
      <c r="FK613" s="43"/>
      <c r="FL613" s="43"/>
      <c r="FM613" s="43"/>
      <c r="FN613" s="43"/>
      <c r="FO613" s="43"/>
      <c r="FP613" s="43"/>
      <c r="FQ613" s="43"/>
      <c r="FR613" s="43"/>
      <c r="FS613" s="43"/>
      <c r="FT613" s="43"/>
      <c r="FU613" s="43"/>
      <c r="FV613" s="43"/>
      <c r="FW613" s="43"/>
      <c r="FX613" s="43"/>
      <c r="FY613" s="43"/>
      <c r="FZ613" s="43"/>
      <c r="GA613" s="43"/>
      <c r="GB613" s="43"/>
      <c r="GC613" s="43"/>
      <c r="GD613" s="43"/>
      <c r="GE613" s="43"/>
      <c r="GF613" s="43"/>
      <c r="GG613" s="43"/>
      <c r="GH613" s="43"/>
      <c r="GI613" s="43"/>
      <c r="GJ613" s="43"/>
      <c r="GK613" s="43"/>
      <c r="GL613" s="43"/>
      <c r="GM613" s="43"/>
      <c r="GN613" s="43"/>
      <c r="GO613" s="43"/>
      <c r="GP613" s="43"/>
      <c r="GQ613" s="43"/>
      <c r="GR613" s="43"/>
      <c r="GS613" s="43"/>
      <c r="GT613" s="43"/>
      <c r="GU613" s="43"/>
      <c r="GV613" s="43"/>
      <c r="GW613" s="43"/>
      <c r="GX613" s="43"/>
      <c r="GY613" s="43"/>
      <c r="GZ613" s="43"/>
      <c r="HA613" s="43"/>
      <c r="HB613" s="43"/>
      <c r="HC613" s="43"/>
      <c r="HD613" s="43"/>
      <c r="HE613" s="43"/>
      <c r="HF613" s="43"/>
      <c r="HG613" s="43"/>
      <c r="HH613" s="43"/>
      <c r="HI613" s="43"/>
      <c r="HJ613" s="43"/>
      <c r="HK613" s="43"/>
      <c r="HL613" s="43"/>
      <c r="HM613" s="43"/>
      <c r="HN613" s="43"/>
      <c r="HO613" s="43"/>
      <c r="HP613" s="43"/>
      <c r="HQ613" s="43"/>
      <c r="HR613" s="43"/>
      <c r="HS613" s="43"/>
      <c r="HT613" s="43"/>
      <c r="HU613" s="43"/>
      <c r="HV613" s="43"/>
      <c r="HW613" s="43"/>
      <c r="HX613" s="43"/>
      <c r="HY613" s="43"/>
      <c r="HZ613" s="43"/>
      <c r="IA613" s="43"/>
      <c r="IB613" s="43"/>
      <c r="IC613" s="43"/>
      <c r="ID613" s="43"/>
      <c r="IE613" s="43"/>
      <c r="IF613" s="43"/>
      <c r="IG613" s="43"/>
      <c r="IH613" s="43"/>
      <c r="II613" s="43"/>
      <c r="IJ613" s="43"/>
      <c r="IK613" s="43"/>
      <c r="IL613" s="43"/>
      <c r="IM613" s="43"/>
      <c r="IN613" s="43"/>
      <c r="IO613" s="43"/>
      <c r="IP613" s="43"/>
      <c r="IQ613" s="43"/>
      <c r="IR613" s="43"/>
      <c r="IS613" s="43"/>
      <c r="IT613" s="43"/>
      <c r="IU613" s="43"/>
      <c r="IV613" s="43"/>
    </row>
    <row r="614" spans="1:256" s="201" customFormat="1" x14ac:dyDescent="0.2">
      <c r="A614" s="185"/>
      <c r="B614" s="187"/>
      <c r="C614" s="196"/>
      <c r="D614" s="43"/>
      <c r="E614" s="185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  <c r="CK614" s="43"/>
      <c r="CL614" s="43"/>
      <c r="CM614" s="43"/>
      <c r="CN614" s="43"/>
      <c r="CO614" s="43"/>
      <c r="CP614" s="43"/>
      <c r="CQ614" s="43"/>
      <c r="CR614" s="43"/>
      <c r="CS614" s="43"/>
      <c r="CT614" s="43"/>
      <c r="CU614" s="43"/>
      <c r="CV614" s="43"/>
      <c r="CW614" s="43"/>
      <c r="CX614" s="43"/>
      <c r="CY614" s="43"/>
      <c r="CZ614" s="43"/>
      <c r="DA614" s="43"/>
      <c r="DB614" s="43"/>
      <c r="DC614" s="43"/>
      <c r="DD614" s="43"/>
      <c r="DE614" s="43"/>
      <c r="DF614" s="43"/>
      <c r="DG614" s="43"/>
      <c r="DH614" s="43"/>
      <c r="DI614" s="43"/>
      <c r="DJ614" s="43"/>
      <c r="DK614" s="43"/>
      <c r="DL614" s="43"/>
      <c r="DM614" s="43"/>
      <c r="DN614" s="43"/>
      <c r="DO614" s="43"/>
      <c r="DP614" s="43"/>
      <c r="DQ614" s="43"/>
      <c r="DR614" s="43"/>
      <c r="DS614" s="43"/>
      <c r="DT614" s="43"/>
      <c r="DU614" s="43"/>
      <c r="DV614" s="43"/>
      <c r="DW614" s="43"/>
      <c r="DX614" s="43"/>
      <c r="DY614" s="43"/>
      <c r="DZ614" s="43"/>
      <c r="EA614" s="43"/>
      <c r="EB614" s="43"/>
      <c r="EC614" s="43"/>
      <c r="ED614" s="43"/>
      <c r="EE614" s="43"/>
      <c r="EF614" s="43"/>
      <c r="EG614" s="43"/>
      <c r="EH614" s="43"/>
      <c r="EI614" s="43"/>
      <c r="EJ614" s="43"/>
      <c r="EK614" s="43"/>
      <c r="EL614" s="43"/>
      <c r="EM614" s="43"/>
      <c r="EN614" s="43"/>
      <c r="EO614" s="43"/>
      <c r="EP614" s="43"/>
      <c r="EQ614" s="43"/>
      <c r="ER614" s="43"/>
      <c r="ES614" s="43"/>
      <c r="ET614" s="43"/>
      <c r="EU614" s="43"/>
      <c r="EV614" s="43"/>
      <c r="EW614" s="43"/>
      <c r="EX614" s="43"/>
      <c r="EY614" s="43"/>
      <c r="EZ614" s="43"/>
      <c r="FA614" s="43"/>
      <c r="FB614" s="43"/>
      <c r="FC614" s="43"/>
      <c r="FD614" s="43"/>
      <c r="FE614" s="43"/>
      <c r="FF614" s="43"/>
      <c r="FG614" s="43"/>
      <c r="FH614" s="43"/>
      <c r="FI614" s="43"/>
      <c r="FJ614" s="43"/>
      <c r="FK614" s="43"/>
      <c r="FL614" s="43"/>
      <c r="FM614" s="43"/>
      <c r="FN614" s="43"/>
      <c r="FO614" s="43"/>
      <c r="FP614" s="43"/>
      <c r="FQ614" s="43"/>
      <c r="FR614" s="43"/>
      <c r="FS614" s="43"/>
      <c r="FT614" s="43"/>
      <c r="FU614" s="43"/>
      <c r="FV614" s="43"/>
      <c r="FW614" s="43"/>
      <c r="FX614" s="43"/>
      <c r="FY614" s="43"/>
      <c r="FZ614" s="43"/>
      <c r="GA614" s="43"/>
      <c r="GB614" s="43"/>
      <c r="GC614" s="43"/>
      <c r="GD614" s="43"/>
      <c r="GE614" s="43"/>
      <c r="GF614" s="43"/>
      <c r="GG614" s="43"/>
      <c r="GH614" s="43"/>
      <c r="GI614" s="43"/>
      <c r="GJ614" s="43"/>
      <c r="GK614" s="43"/>
      <c r="GL614" s="43"/>
      <c r="GM614" s="43"/>
      <c r="GN614" s="43"/>
      <c r="GO614" s="43"/>
      <c r="GP614" s="43"/>
      <c r="GQ614" s="43"/>
      <c r="GR614" s="43"/>
      <c r="GS614" s="43"/>
      <c r="GT614" s="43"/>
      <c r="GU614" s="43"/>
      <c r="GV614" s="43"/>
      <c r="GW614" s="43"/>
      <c r="GX614" s="43"/>
      <c r="GY614" s="43"/>
      <c r="GZ614" s="43"/>
      <c r="HA614" s="43"/>
      <c r="HB614" s="43"/>
      <c r="HC614" s="43"/>
      <c r="HD614" s="43"/>
      <c r="HE614" s="43"/>
      <c r="HF614" s="43"/>
      <c r="HG614" s="43"/>
      <c r="HH614" s="43"/>
      <c r="HI614" s="43"/>
      <c r="HJ614" s="43"/>
      <c r="HK614" s="43"/>
      <c r="HL614" s="43"/>
      <c r="HM614" s="43"/>
      <c r="HN614" s="43"/>
      <c r="HO614" s="43"/>
      <c r="HP614" s="43"/>
      <c r="HQ614" s="43"/>
      <c r="HR614" s="43"/>
      <c r="HS614" s="43"/>
      <c r="HT614" s="43"/>
      <c r="HU614" s="43"/>
      <c r="HV614" s="43"/>
      <c r="HW614" s="43"/>
      <c r="HX614" s="43"/>
      <c r="HY614" s="43"/>
      <c r="HZ614" s="43"/>
      <c r="IA614" s="43"/>
      <c r="IB614" s="43"/>
      <c r="IC614" s="43"/>
      <c r="ID614" s="43"/>
      <c r="IE614" s="43"/>
      <c r="IF614" s="43"/>
      <c r="IG614" s="43"/>
      <c r="IH614" s="43"/>
      <c r="II614" s="43"/>
      <c r="IJ614" s="43"/>
      <c r="IK614" s="43"/>
      <c r="IL614" s="43"/>
      <c r="IM614" s="43"/>
      <c r="IN614" s="43"/>
      <c r="IO614" s="43"/>
      <c r="IP614" s="43"/>
      <c r="IQ614" s="43"/>
      <c r="IR614" s="43"/>
      <c r="IS614" s="43"/>
      <c r="IT614" s="43"/>
      <c r="IU614" s="43"/>
      <c r="IV614" s="43"/>
    </row>
    <row r="615" spans="1:256" s="201" customFormat="1" x14ac:dyDescent="0.2">
      <c r="A615" s="185"/>
      <c r="B615" s="187"/>
      <c r="C615" s="196"/>
      <c r="D615" s="43"/>
      <c r="E615" s="185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  <c r="CK615" s="43"/>
      <c r="CL615" s="43"/>
      <c r="CM615" s="43"/>
      <c r="CN615" s="43"/>
      <c r="CO615" s="43"/>
      <c r="CP615" s="43"/>
      <c r="CQ615" s="43"/>
      <c r="CR615" s="43"/>
      <c r="CS615" s="43"/>
      <c r="CT615" s="43"/>
      <c r="CU615" s="43"/>
      <c r="CV615" s="43"/>
      <c r="CW615" s="43"/>
      <c r="CX615" s="43"/>
      <c r="CY615" s="43"/>
      <c r="CZ615" s="43"/>
      <c r="DA615" s="43"/>
      <c r="DB615" s="43"/>
      <c r="DC615" s="43"/>
      <c r="DD615" s="43"/>
      <c r="DE615" s="43"/>
      <c r="DF615" s="43"/>
      <c r="DG615" s="43"/>
      <c r="DH615" s="43"/>
      <c r="DI615" s="43"/>
      <c r="DJ615" s="43"/>
      <c r="DK615" s="43"/>
      <c r="DL615" s="43"/>
      <c r="DM615" s="43"/>
      <c r="DN615" s="43"/>
      <c r="DO615" s="43"/>
      <c r="DP615" s="43"/>
      <c r="DQ615" s="43"/>
      <c r="DR615" s="43"/>
      <c r="DS615" s="43"/>
      <c r="DT615" s="43"/>
      <c r="DU615" s="43"/>
      <c r="DV615" s="43"/>
      <c r="DW615" s="43"/>
      <c r="DX615" s="43"/>
      <c r="DY615" s="43"/>
      <c r="DZ615" s="43"/>
      <c r="EA615" s="43"/>
      <c r="EB615" s="43"/>
      <c r="EC615" s="43"/>
      <c r="ED615" s="43"/>
      <c r="EE615" s="43"/>
      <c r="EF615" s="43"/>
      <c r="EG615" s="43"/>
      <c r="EH615" s="43"/>
      <c r="EI615" s="43"/>
      <c r="EJ615" s="43"/>
      <c r="EK615" s="43"/>
      <c r="EL615" s="43"/>
      <c r="EM615" s="43"/>
      <c r="EN615" s="43"/>
      <c r="EO615" s="43"/>
      <c r="EP615" s="43"/>
      <c r="EQ615" s="43"/>
      <c r="ER615" s="43"/>
      <c r="ES615" s="43"/>
      <c r="ET615" s="43"/>
      <c r="EU615" s="43"/>
      <c r="EV615" s="43"/>
      <c r="EW615" s="43"/>
      <c r="EX615" s="43"/>
      <c r="EY615" s="43"/>
      <c r="EZ615" s="43"/>
      <c r="FA615" s="43"/>
      <c r="FB615" s="43"/>
      <c r="FC615" s="43"/>
      <c r="FD615" s="43"/>
      <c r="FE615" s="43"/>
      <c r="FF615" s="43"/>
      <c r="FG615" s="43"/>
      <c r="FH615" s="43"/>
      <c r="FI615" s="43"/>
      <c r="FJ615" s="43"/>
      <c r="FK615" s="43"/>
      <c r="FL615" s="43"/>
      <c r="FM615" s="43"/>
      <c r="FN615" s="43"/>
      <c r="FO615" s="43"/>
      <c r="FP615" s="43"/>
      <c r="FQ615" s="43"/>
      <c r="FR615" s="43"/>
      <c r="FS615" s="43"/>
      <c r="FT615" s="43"/>
      <c r="FU615" s="43"/>
      <c r="FV615" s="43"/>
      <c r="FW615" s="43"/>
      <c r="FX615" s="43"/>
      <c r="FY615" s="43"/>
      <c r="FZ615" s="43"/>
      <c r="GA615" s="43"/>
      <c r="GB615" s="43"/>
      <c r="GC615" s="43"/>
      <c r="GD615" s="43"/>
      <c r="GE615" s="43"/>
      <c r="GF615" s="43"/>
      <c r="GG615" s="43"/>
      <c r="GH615" s="43"/>
      <c r="GI615" s="43"/>
      <c r="GJ615" s="43"/>
      <c r="GK615" s="43"/>
      <c r="GL615" s="43"/>
      <c r="GM615" s="43"/>
      <c r="GN615" s="43"/>
      <c r="GO615" s="43"/>
      <c r="GP615" s="43"/>
      <c r="GQ615" s="43"/>
      <c r="GR615" s="43"/>
      <c r="GS615" s="43"/>
      <c r="GT615" s="43"/>
      <c r="GU615" s="43"/>
      <c r="GV615" s="43"/>
      <c r="GW615" s="43"/>
      <c r="GX615" s="43"/>
      <c r="GY615" s="43"/>
      <c r="GZ615" s="43"/>
      <c r="HA615" s="43"/>
      <c r="HB615" s="43"/>
      <c r="HC615" s="43"/>
      <c r="HD615" s="43"/>
      <c r="HE615" s="43"/>
      <c r="HF615" s="43"/>
      <c r="HG615" s="43"/>
      <c r="HH615" s="43"/>
      <c r="HI615" s="43"/>
      <c r="HJ615" s="43"/>
      <c r="HK615" s="43"/>
      <c r="HL615" s="43"/>
      <c r="HM615" s="43"/>
      <c r="HN615" s="43"/>
      <c r="HO615" s="43"/>
      <c r="HP615" s="43"/>
      <c r="HQ615" s="43"/>
      <c r="HR615" s="43"/>
      <c r="HS615" s="43"/>
      <c r="HT615" s="43"/>
      <c r="HU615" s="43"/>
      <c r="HV615" s="43"/>
      <c r="HW615" s="43"/>
      <c r="HX615" s="43"/>
      <c r="HY615" s="43"/>
      <c r="HZ615" s="43"/>
      <c r="IA615" s="43"/>
      <c r="IB615" s="43"/>
      <c r="IC615" s="43"/>
      <c r="ID615" s="43"/>
      <c r="IE615" s="43"/>
      <c r="IF615" s="43"/>
      <c r="IG615" s="43"/>
      <c r="IH615" s="43"/>
      <c r="II615" s="43"/>
      <c r="IJ615" s="43"/>
      <c r="IK615" s="43"/>
      <c r="IL615" s="43"/>
      <c r="IM615" s="43"/>
      <c r="IN615" s="43"/>
      <c r="IO615" s="43"/>
      <c r="IP615" s="43"/>
      <c r="IQ615" s="43"/>
      <c r="IR615" s="43"/>
      <c r="IS615" s="43"/>
      <c r="IT615" s="43"/>
      <c r="IU615" s="43"/>
      <c r="IV615" s="43"/>
    </row>
    <row r="616" spans="1:256" s="201" customFormat="1" x14ac:dyDescent="0.2">
      <c r="A616" s="185"/>
      <c r="B616" s="187"/>
      <c r="C616" s="196"/>
      <c r="D616" s="43"/>
      <c r="E616" s="185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  <c r="CK616" s="43"/>
      <c r="CL616" s="43"/>
      <c r="CM616" s="43"/>
      <c r="CN616" s="43"/>
      <c r="CO616" s="43"/>
      <c r="CP616" s="43"/>
      <c r="CQ616" s="43"/>
      <c r="CR616" s="43"/>
      <c r="CS616" s="43"/>
      <c r="CT616" s="43"/>
      <c r="CU616" s="43"/>
      <c r="CV616" s="43"/>
      <c r="CW616" s="43"/>
      <c r="CX616" s="43"/>
      <c r="CY616" s="43"/>
      <c r="CZ616" s="43"/>
      <c r="DA616" s="43"/>
      <c r="DB616" s="43"/>
      <c r="DC616" s="43"/>
      <c r="DD616" s="43"/>
      <c r="DE616" s="43"/>
      <c r="DF616" s="43"/>
      <c r="DG616" s="43"/>
      <c r="DH616" s="43"/>
      <c r="DI616" s="43"/>
      <c r="DJ616" s="43"/>
      <c r="DK616" s="43"/>
      <c r="DL616" s="43"/>
      <c r="DM616" s="43"/>
      <c r="DN616" s="43"/>
      <c r="DO616" s="43"/>
      <c r="DP616" s="43"/>
      <c r="DQ616" s="43"/>
      <c r="DR616" s="43"/>
      <c r="DS616" s="43"/>
      <c r="DT616" s="43"/>
      <c r="DU616" s="43"/>
      <c r="DV616" s="43"/>
      <c r="DW616" s="43"/>
      <c r="DX616" s="43"/>
      <c r="DY616" s="43"/>
      <c r="DZ616" s="43"/>
      <c r="EA616" s="43"/>
      <c r="EB616" s="43"/>
      <c r="EC616" s="43"/>
      <c r="ED616" s="43"/>
      <c r="EE616" s="43"/>
      <c r="EF616" s="43"/>
      <c r="EG616" s="43"/>
      <c r="EH616" s="43"/>
      <c r="EI616" s="43"/>
      <c r="EJ616" s="43"/>
      <c r="EK616" s="43"/>
      <c r="EL616" s="43"/>
      <c r="EM616" s="43"/>
      <c r="EN616" s="43"/>
      <c r="EO616" s="43"/>
      <c r="EP616" s="43"/>
      <c r="EQ616" s="43"/>
      <c r="ER616" s="43"/>
      <c r="ES616" s="43"/>
      <c r="ET616" s="43"/>
      <c r="EU616" s="43"/>
      <c r="EV616" s="43"/>
      <c r="EW616" s="43"/>
      <c r="EX616" s="43"/>
      <c r="EY616" s="43"/>
      <c r="EZ616" s="43"/>
      <c r="FA616" s="43"/>
      <c r="FB616" s="43"/>
      <c r="FC616" s="43"/>
      <c r="FD616" s="43"/>
      <c r="FE616" s="43"/>
      <c r="FF616" s="43"/>
      <c r="FG616" s="43"/>
      <c r="FH616" s="43"/>
      <c r="FI616" s="43"/>
      <c r="FJ616" s="43"/>
      <c r="FK616" s="43"/>
      <c r="FL616" s="43"/>
      <c r="FM616" s="43"/>
      <c r="FN616" s="43"/>
      <c r="FO616" s="43"/>
      <c r="FP616" s="43"/>
      <c r="FQ616" s="43"/>
      <c r="FR616" s="43"/>
      <c r="FS616" s="43"/>
      <c r="FT616" s="43"/>
      <c r="FU616" s="43"/>
      <c r="FV616" s="43"/>
      <c r="FW616" s="43"/>
      <c r="FX616" s="43"/>
      <c r="FY616" s="43"/>
      <c r="FZ616" s="43"/>
      <c r="GA616" s="43"/>
      <c r="GB616" s="43"/>
      <c r="GC616" s="43"/>
      <c r="GD616" s="43"/>
      <c r="GE616" s="43"/>
      <c r="GF616" s="43"/>
      <c r="GG616" s="43"/>
      <c r="GH616" s="43"/>
      <c r="GI616" s="43"/>
      <c r="GJ616" s="43"/>
      <c r="GK616" s="43"/>
      <c r="GL616" s="43"/>
      <c r="GM616" s="43"/>
      <c r="GN616" s="43"/>
      <c r="GO616" s="43"/>
      <c r="GP616" s="43"/>
      <c r="GQ616" s="43"/>
      <c r="GR616" s="43"/>
      <c r="GS616" s="43"/>
      <c r="GT616" s="43"/>
      <c r="GU616" s="43"/>
      <c r="GV616" s="43"/>
      <c r="GW616" s="43"/>
      <c r="GX616" s="43"/>
      <c r="GY616" s="43"/>
      <c r="GZ616" s="43"/>
      <c r="HA616" s="43"/>
      <c r="HB616" s="43"/>
      <c r="HC616" s="43"/>
      <c r="HD616" s="43"/>
      <c r="HE616" s="43"/>
      <c r="HF616" s="43"/>
      <c r="HG616" s="43"/>
      <c r="HH616" s="43"/>
      <c r="HI616" s="43"/>
      <c r="HJ616" s="43"/>
      <c r="HK616" s="43"/>
      <c r="HL616" s="43"/>
      <c r="HM616" s="43"/>
      <c r="HN616" s="43"/>
      <c r="HO616" s="43"/>
      <c r="HP616" s="43"/>
      <c r="HQ616" s="43"/>
      <c r="HR616" s="43"/>
      <c r="HS616" s="43"/>
      <c r="HT616" s="43"/>
      <c r="HU616" s="43"/>
      <c r="HV616" s="43"/>
      <c r="HW616" s="43"/>
      <c r="HX616" s="43"/>
      <c r="HY616" s="43"/>
      <c r="HZ616" s="43"/>
      <c r="IA616" s="43"/>
      <c r="IB616" s="43"/>
      <c r="IC616" s="43"/>
      <c r="ID616" s="43"/>
      <c r="IE616" s="43"/>
      <c r="IF616" s="43"/>
      <c r="IG616" s="43"/>
      <c r="IH616" s="43"/>
      <c r="II616" s="43"/>
      <c r="IJ616" s="43"/>
      <c r="IK616" s="43"/>
      <c r="IL616" s="43"/>
      <c r="IM616" s="43"/>
      <c r="IN616" s="43"/>
      <c r="IO616" s="43"/>
      <c r="IP616" s="43"/>
      <c r="IQ616" s="43"/>
      <c r="IR616" s="43"/>
      <c r="IS616" s="43"/>
      <c r="IT616" s="43"/>
      <c r="IU616" s="43"/>
      <c r="IV616" s="43"/>
    </row>
    <row r="617" spans="1:256" s="201" customFormat="1" x14ac:dyDescent="0.2">
      <c r="A617" s="185"/>
      <c r="B617" s="187"/>
      <c r="C617" s="196"/>
      <c r="D617" s="43"/>
      <c r="E617" s="185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  <c r="CK617" s="43"/>
      <c r="CL617" s="43"/>
      <c r="CM617" s="43"/>
      <c r="CN617" s="43"/>
      <c r="CO617" s="43"/>
      <c r="CP617" s="43"/>
      <c r="CQ617" s="43"/>
      <c r="CR617" s="43"/>
      <c r="CS617" s="43"/>
      <c r="CT617" s="43"/>
      <c r="CU617" s="43"/>
      <c r="CV617" s="43"/>
      <c r="CW617" s="43"/>
      <c r="CX617" s="43"/>
      <c r="CY617" s="43"/>
      <c r="CZ617" s="43"/>
      <c r="DA617" s="43"/>
      <c r="DB617" s="43"/>
      <c r="DC617" s="43"/>
      <c r="DD617" s="43"/>
      <c r="DE617" s="43"/>
      <c r="DF617" s="43"/>
      <c r="DG617" s="43"/>
      <c r="DH617" s="43"/>
      <c r="DI617" s="43"/>
      <c r="DJ617" s="43"/>
      <c r="DK617" s="43"/>
      <c r="DL617" s="43"/>
      <c r="DM617" s="43"/>
      <c r="DN617" s="43"/>
      <c r="DO617" s="43"/>
      <c r="DP617" s="43"/>
      <c r="DQ617" s="43"/>
      <c r="DR617" s="43"/>
      <c r="DS617" s="43"/>
      <c r="DT617" s="43"/>
      <c r="DU617" s="43"/>
      <c r="DV617" s="43"/>
      <c r="DW617" s="43"/>
      <c r="DX617" s="43"/>
      <c r="DY617" s="43"/>
      <c r="DZ617" s="43"/>
      <c r="EA617" s="43"/>
      <c r="EB617" s="43"/>
      <c r="EC617" s="43"/>
      <c r="ED617" s="43"/>
      <c r="EE617" s="43"/>
      <c r="EF617" s="43"/>
      <c r="EG617" s="43"/>
      <c r="EH617" s="43"/>
      <c r="EI617" s="43"/>
      <c r="EJ617" s="43"/>
      <c r="EK617" s="43"/>
      <c r="EL617" s="43"/>
      <c r="EM617" s="43"/>
      <c r="EN617" s="43"/>
      <c r="EO617" s="43"/>
      <c r="EP617" s="43"/>
      <c r="EQ617" s="43"/>
      <c r="ER617" s="43"/>
      <c r="ES617" s="43"/>
      <c r="ET617" s="43"/>
      <c r="EU617" s="43"/>
      <c r="EV617" s="43"/>
      <c r="EW617" s="43"/>
      <c r="EX617" s="43"/>
      <c r="EY617" s="43"/>
      <c r="EZ617" s="43"/>
      <c r="FA617" s="43"/>
      <c r="FB617" s="43"/>
      <c r="FC617" s="43"/>
      <c r="FD617" s="43"/>
      <c r="FE617" s="43"/>
      <c r="FF617" s="43"/>
      <c r="FG617" s="43"/>
      <c r="FH617" s="43"/>
      <c r="FI617" s="43"/>
      <c r="FJ617" s="43"/>
      <c r="FK617" s="43"/>
      <c r="FL617" s="43"/>
      <c r="FM617" s="43"/>
      <c r="FN617" s="43"/>
      <c r="FO617" s="43"/>
      <c r="FP617" s="43"/>
      <c r="FQ617" s="43"/>
      <c r="FR617" s="43"/>
      <c r="FS617" s="43"/>
      <c r="FT617" s="43"/>
      <c r="FU617" s="43"/>
      <c r="FV617" s="43"/>
      <c r="FW617" s="43"/>
      <c r="FX617" s="43"/>
      <c r="FY617" s="43"/>
      <c r="FZ617" s="43"/>
      <c r="GA617" s="43"/>
      <c r="GB617" s="43"/>
      <c r="GC617" s="43"/>
      <c r="GD617" s="43"/>
      <c r="GE617" s="43"/>
      <c r="GF617" s="43"/>
      <c r="GG617" s="43"/>
      <c r="GH617" s="43"/>
      <c r="GI617" s="43"/>
      <c r="GJ617" s="43"/>
      <c r="GK617" s="43"/>
      <c r="GL617" s="43"/>
      <c r="GM617" s="43"/>
      <c r="GN617" s="43"/>
      <c r="GO617" s="43"/>
      <c r="GP617" s="43"/>
      <c r="GQ617" s="43"/>
      <c r="GR617" s="43"/>
      <c r="GS617" s="43"/>
      <c r="GT617" s="43"/>
      <c r="GU617" s="43"/>
      <c r="GV617" s="43"/>
      <c r="GW617" s="43"/>
      <c r="GX617" s="43"/>
      <c r="GY617" s="43"/>
      <c r="GZ617" s="43"/>
      <c r="HA617" s="43"/>
      <c r="HB617" s="43"/>
      <c r="HC617" s="43"/>
      <c r="HD617" s="43"/>
      <c r="HE617" s="43"/>
      <c r="HF617" s="43"/>
      <c r="HG617" s="43"/>
      <c r="HH617" s="43"/>
      <c r="HI617" s="43"/>
      <c r="HJ617" s="43"/>
      <c r="HK617" s="43"/>
      <c r="HL617" s="43"/>
      <c r="HM617" s="43"/>
      <c r="HN617" s="43"/>
      <c r="HO617" s="43"/>
      <c r="HP617" s="43"/>
      <c r="HQ617" s="43"/>
      <c r="HR617" s="43"/>
      <c r="HS617" s="43"/>
      <c r="HT617" s="43"/>
      <c r="HU617" s="43"/>
      <c r="HV617" s="43"/>
      <c r="HW617" s="43"/>
      <c r="HX617" s="43"/>
      <c r="HY617" s="43"/>
      <c r="HZ617" s="43"/>
      <c r="IA617" s="43"/>
      <c r="IB617" s="43"/>
      <c r="IC617" s="43"/>
      <c r="ID617" s="43"/>
      <c r="IE617" s="43"/>
      <c r="IF617" s="43"/>
      <c r="IG617" s="43"/>
      <c r="IH617" s="43"/>
      <c r="II617" s="43"/>
      <c r="IJ617" s="43"/>
      <c r="IK617" s="43"/>
      <c r="IL617" s="43"/>
      <c r="IM617" s="43"/>
      <c r="IN617" s="43"/>
      <c r="IO617" s="43"/>
      <c r="IP617" s="43"/>
      <c r="IQ617" s="43"/>
      <c r="IR617" s="43"/>
      <c r="IS617" s="43"/>
      <c r="IT617" s="43"/>
      <c r="IU617" s="43"/>
      <c r="IV617" s="43"/>
    </row>
    <row r="618" spans="1:256" s="201" customFormat="1" x14ac:dyDescent="0.2">
      <c r="A618" s="185"/>
      <c r="B618" s="187"/>
      <c r="C618" s="196"/>
      <c r="D618" s="43"/>
      <c r="E618" s="185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  <c r="CK618" s="43"/>
      <c r="CL618" s="43"/>
      <c r="CM618" s="43"/>
      <c r="CN618" s="43"/>
      <c r="CO618" s="43"/>
      <c r="CP618" s="43"/>
      <c r="CQ618" s="43"/>
      <c r="CR618" s="43"/>
      <c r="CS618" s="43"/>
      <c r="CT618" s="43"/>
      <c r="CU618" s="43"/>
      <c r="CV618" s="43"/>
      <c r="CW618" s="43"/>
      <c r="CX618" s="43"/>
      <c r="CY618" s="43"/>
      <c r="CZ618" s="43"/>
      <c r="DA618" s="43"/>
      <c r="DB618" s="43"/>
      <c r="DC618" s="43"/>
      <c r="DD618" s="43"/>
      <c r="DE618" s="43"/>
      <c r="DF618" s="43"/>
      <c r="DG618" s="43"/>
      <c r="DH618" s="43"/>
      <c r="DI618" s="43"/>
      <c r="DJ618" s="43"/>
      <c r="DK618" s="43"/>
      <c r="DL618" s="43"/>
      <c r="DM618" s="43"/>
      <c r="DN618" s="43"/>
      <c r="DO618" s="43"/>
      <c r="DP618" s="43"/>
      <c r="DQ618" s="43"/>
      <c r="DR618" s="43"/>
      <c r="DS618" s="43"/>
      <c r="DT618" s="43"/>
      <c r="DU618" s="43"/>
      <c r="DV618" s="43"/>
      <c r="DW618" s="43"/>
      <c r="DX618" s="43"/>
      <c r="DY618" s="43"/>
      <c r="DZ618" s="43"/>
      <c r="EA618" s="43"/>
      <c r="EB618" s="43"/>
      <c r="EC618" s="43"/>
      <c r="ED618" s="43"/>
      <c r="EE618" s="43"/>
      <c r="EF618" s="43"/>
      <c r="EG618" s="43"/>
      <c r="EH618" s="43"/>
      <c r="EI618" s="43"/>
      <c r="EJ618" s="43"/>
      <c r="EK618" s="43"/>
      <c r="EL618" s="43"/>
      <c r="EM618" s="43"/>
      <c r="EN618" s="43"/>
      <c r="EO618" s="43"/>
      <c r="EP618" s="43"/>
      <c r="EQ618" s="43"/>
      <c r="ER618" s="43"/>
      <c r="ES618" s="43"/>
      <c r="ET618" s="43"/>
      <c r="EU618" s="43"/>
      <c r="EV618" s="43"/>
      <c r="EW618" s="43"/>
      <c r="EX618" s="43"/>
      <c r="EY618" s="43"/>
      <c r="EZ618" s="43"/>
      <c r="FA618" s="43"/>
      <c r="FB618" s="43"/>
      <c r="FC618" s="43"/>
      <c r="FD618" s="43"/>
      <c r="FE618" s="43"/>
      <c r="FF618" s="43"/>
      <c r="FG618" s="43"/>
      <c r="FH618" s="43"/>
      <c r="FI618" s="43"/>
      <c r="FJ618" s="43"/>
      <c r="FK618" s="43"/>
      <c r="FL618" s="43"/>
      <c r="FM618" s="43"/>
      <c r="FN618" s="43"/>
      <c r="FO618" s="43"/>
      <c r="FP618" s="43"/>
      <c r="FQ618" s="43"/>
      <c r="FR618" s="43"/>
      <c r="FS618" s="43"/>
      <c r="FT618" s="43"/>
      <c r="FU618" s="43"/>
      <c r="FV618" s="43"/>
      <c r="FW618" s="43"/>
      <c r="FX618" s="43"/>
      <c r="FY618" s="43"/>
      <c r="FZ618" s="43"/>
      <c r="GA618" s="43"/>
      <c r="GB618" s="43"/>
      <c r="GC618" s="43"/>
      <c r="GD618" s="43"/>
      <c r="GE618" s="43"/>
      <c r="GF618" s="43"/>
      <c r="GG618" s="43"/>
      <c r="GH618" s="43"/>
      <c r="GI618" s="43"/>
      <c r="GJ618" s="43"/>
      <c r="GK618" s="43"/>
      <c r="GL618" s="43"/>
      <c r="GM618" s="43"/>
      <c r="GN618" s="43"/>
      <c r="GO618" s="43"/>
      <c r="GP618" s="43"/>
      <c r="GQ618" s="43"/>
      <c r="GR618" s="43"/>
      <c r="GS618" s="43"/>
      <c r="GT618" s="43"/>
      <c r="GU618" s="43"/>
      <c r="GV618" s="43"/>
      <c r="GW618" s="43"/>
      <c r="GX618" s="43"/>
      <c r="GY618" s="43"/>
      <c r="GZ618" s="43"/>
      <c r="HA618" s="43"/>
      <c r="HB618" s="43"/>
      <c r="HC618" s="43"/>
      <c r="HD618" s="43"/>
      <c r="HE618" s="43"/>
      <c r="HF618" s="43"/>
      <c r="HG618" s="43"/>
      <c r="HH618" s="43"/>
      <c r="HI618" s="43"/>
      <c r="HJ618" s="43"/>
      <c r="HK618" s="43"/>
      <c r="HL618" s="43"/>
      <c r="HM618" s="43"/>
      <c r="HN618" s="43"/>
      <c r="HO618" s="43"/>
      <c r="HP618" s="43"/>
      <c r="HQ618" s="43"/>
      <c r="HR618" s="43"/>
      <c r="HS618" s="43"/>
      <c r="HT618" s="43"/>
      <c r="HU618" s="43"/>
      <c r="HV618" s="43"/>
      <c r="HW618" s="43"/>
      <c r="HX618" s="43"/>
      <c r="HY618" s="43"/>
      <c r="HZ618" s="43"/>
      <c r="IA618" s="43"/>
      <c r="IB618" s="43"/>
      <c r="IC618" s="43"/>
      <c r="ID618" s="43"/>
      <c r="IE618" s="43"/>
      <c r="IF618" s="43"/>
      <c r="IG618" s="43"/>
      <c r="IH618" s="43"/>
      <c r="II618" s="43"/>
      <c r="IJ618" s="43"/>
      <c r="IK618" s="43"/>
      <c r="IL618" s="43"/>
      <c r="IM618" s="43"/>
      <c r="IN618" s="43"/>
      <c r="IO618" s="43"/>
      <c r="IP618" s="43"/>
      <c r="IQ618" s="43"/>
      <c r="IR618" s="43"/>
      <c r="IS618" s="43"/>
      <c r="IT618" s="43"/>
      <c r="IU618" s="43"/>
      <c r="IV618" s="43"/>
    </row>
    <row r="619" spans="1:256" s="201" customFormat="1" x14ac:dyDescent="0.2">
      <c r="A619" s="185"/>
      <c r="B619" s="187"/>
      <c r="C619" s="196"/>
      <c r="D619" s="43"/>
      <c r="E619" s="185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  <c r="CK619" s="43"/>
      <c r="CL619" s="43"/>
      <c r="CM619" s="43"/>
      <c r="CN619" s="43"/>
      <c r="CO619" s="43"/>
      <c r="CP619" s="43"/>
      <c r="CQ619" s="43"/>
      <c r="CR619" s="43"/>
      <c r="CS619" s="43"/>
      <c r="CT619" s="43"/>
      <c r="CU619" s="43"/>
      <c r="CV619" s="43"/>
      <c r="CW619" s="43"/>
      <c r="CX619" s="43"/>
      <c r="CY619" s="43"/>
      <c r="CZ619" s="43"/>
      <c r="DA619" s="43"/>
      <c r="DB619" s="43"/>
      <c r="DC619" s="43"/>
      <c r="DD619" s="43"/>
      <c r="DE619" s="43"/>
      <c r="DF619" s="43"/>
      <c r="DG619" s="43"/>
      <c r="DH619" s="43"/>
      <c r="DI619" s="43"/>
      <c r="DJ619" s="43"/>
      <c r="DK619" s="43"/>
      <c r="DL619" s="43"/>
      <c r="DM619" s="43"/>
      <c r="DN619" s="43"/>
      <c r="DO619" s="43"/>
      <c r="DP619" s="43"/>
      <c r="DQ619" s="43"/>
      <c r="DR619" s="43"/>
      <c r="DS619" s="43"/>
      <c r="DT619" s="43"/>
      <c r="DU619" s="43"/>
      <c r="DV619" s="43"/>
      <c r="DW619" s="43"/>
      <c r="DX619" s="43"/>
      <c r="DY619" s="43"/>
      <c r="DZ619" s="43"/>
      <c r="EA619" s="43"/>
      <c r="EB619" s="43"/>
      <c r="EC619" s="43"/>
      <c r="ED619" s="43"/>
      <c r="EE619" s="43"/>
      <c r="EF619" s="43"/>
      <c r="EG619" s="43"/>
      <c r="EH619" s="43"/>
      <c r="EI619" s="43"/>
      <c r="EJ619" s="43"/>
      <c r="EK619" s="43"/>
      <c r="EL619" s="43"/>
      <c r="EM619" s="43"/>
      <c r="EN619" s="43"/>
      <c r="EO619" s="43"/>
      <c r="EP619" s="43"/>
      <c r="EQ619" s="43"/>
      <c r="ER619" s="43"/>
      <c r="ES619" s="43"/>
      <c r="ET619" s="43"/>
      <c r="EU619" s="43"/>
      <c r="EV619" s="43"/>
      <c r="EW619" s="43"/>
      <c r="EX619" s="43"/>
      <c r="EY619" s="43"/>
      <c r="EZ619" s="43"/>
      <c r="FA619" s="43"/>
      <c r="FB619" s="43"/>
      <c r="FC619" s="43"/>
      <c r="FD619" s="43"/>
      <c r="FE619" s="43"/>
      <c r="FF619" s="43"/>
      <c r="FG619" s="43"/>
      <c r="FH619" s="43"/>
      <c r="FI619" s="43"/>
      <c r="FJ619" s="43"/>
      <c r="FK619" s="43"/>
      <c r="FL619" s="43"/>
      <c r="FM619" s="43"/>
      <c r="FN619" s="43"/>
      <c r="FO619" s="43"/>
      <c r="FP619" s="43"/>
      <c r="FQ619" s="43"/>
      <c r="FR619" s="43"/>
      <c r="FS619" s="43"/>
      <c r="FT619" s="43"/>
      <c r="FU619" s="43"/>
      <c r="FV619" s="43"/>
      <c r="FW619" s="43"/>
      <c r="FX619" s="43"/>
      <c r="FY619" s="43"/>
      <c r="FZ619" s="43"/>
      <c r="GA619" s="43"/>
      <c r="GB619" s="43"/>
      <c r="GC619" s="43"/>
      <c r="GD619" s="43"/>
      <c r="GE619" s="43"/>
      <c r="GF619" s="43"/>
      <c r="GG619" s="43"/>
      <c r="GH619" s="43"/>
      <c r="GI619" s="43"/>
      <c r="GJ619" s="43"/>
      <c r="GK619" s="43"/>
      <c r="GL619" s="43"/>
      <c r="GM619" s="43"/>
      <c r="GN619" s="43"/>
      <c r="GO619" s="43"/>
      <c r="GP619" s="43"/>
      <c r="GQ619" s="43"/>
      <c r="GR619" s="43"/>
      <c r="GS619" s="43"/>
      <c r="GT619" s="43"/>
      <c r="GU619" s="43"/>
      <c r="GV619" s="43"/>
      <c r="GW619" s="43"/>
      <c r="GX619" s="43"/>
      <c r="GY619" s="43"/>
      <c r="GZ619" s="43"/>
      <c r="HA619" s="43"/>
      <c r="HB619" s="43"/>
      <c r="HC619" s="43"/>
      <c r="HD619" s="43"/>
      <c r="HE619" s="43"/>
      <c r="HF619" s="43"/>
      <c r="HG619" s="43"/>
      <c r="HH619" s="43"/>
      <c r="HI619" s="43"/>
      <c r="HJ619" s="43"/>
      <c r="HK619" s="43"/>
      <c r="HL619" s="43"/>
      <c r="HM619" s="43"/>
      <c r="HN619" s="43"/>
      <c r="HO619" s="43"/>
      <c r="HP619" s="43"/>
      <c r="HQ619" s="43"/>
      <c r="HR619" s="43"/>
      <c r="HS619" s="43"/>
      <c r="HT619" s="43"/>
      <c r="HU619" s="43"/>
      <c r="HV619" s="43"/>
      <c r="HW619" s="43"/>
      <c r="HX619" s="43"/>
      <c r="HY619" s="43"/>
      <c r="HZ619" s="43"/>
      <c r="IA619" s="43"/>
      <c r="IB619" s="43"/>
      <c r="IC619" s="43"/>
      <c r="ID619" s="43"/>
      <c r="IE619" s="43"/>
      <c r="IF619" s="43"/>
      <c r="IG619" s="43"/>
      <c r="IH619" s="43"/>
      <c r="II619" s="43"/>
      <c r="IJ619" s="43"/>
      <c r="IK619" s="43"/>
      <c r="IL619" s="43"/>
      <c r="IM619" s="43"/>
      <c r="IN619" s="43"/>
      <c r="IO619" s="43"/>
      <c r="IP619" s="43"/>
      <c r="IQ619" s="43"/>
      <c r="IR619" s="43"/>
      <c r="IS619" s="43"/>
      <c r="IT619" s="43"/>
      <c r="IU619" s="43"/>
      <c r="IV619" s="43"/>
    </row>
    <row r="620" spans="1:256" s="201" customFormat="1" x14ac:dyDescent="0.2">
      <c r="A620" s="185"/>
      <c r="B620" s="187"/>
      <c r="C620" s="196"/>
      <c r="D620" s="43"/>
      <c r="E620" s="185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  <c r="CK620" s="43"/>
      <c r="CL620" s="43"/>
      <c r="CM620" s="43"/>
      <c r="CN620" s="43"/>
      <c r="CO620" s="43"/>
      <c r="CP620" s="43"/>
      <c r="CQ620" s="43"/>
      <c r="CR620" s="43"/>
      <c r="CS620" s="43"/>
      <c r="CT620" s="43"/>
      <c r="CU620" s="43"/>
      <c r="CV620" s="43"/>
      <c r="CW620" s="43"/>
      <c r="CX620" s="43"/>
      <c r="CY620" s="43"/>
      <c r="CZ620" s="43"/>
      <c r="DA620" s="43"/>
      <c r="DB620" s="43"/>
      <c r="DC620" s="43"/>
      <c r="DD620" s="43"/>
      <c r="DE620" s="43"/>
      <c r="DF620" s="43"/>
      <c r="DG620" s="43"/>
      <c r="DH620" s="43"/>
      <c r="DI620" s="43"/>
      <c r="DJ620" s="43"/>
      <c r="DK620" s="43"/>
      <c r="DL620" s="43"/>
      <c r="DM620" s="43"/>
      <c r="DN620" s="43"/>
      <c r="DO620" s="43"/>
      <c r="DP620" s="43"/>
      <c r="DQ620" s="43"/>
      <c r="DR620" s="43"/>
      <c r="DS620" s="43"/>
      <c r="DT620" s="43"/>
      <c r="DU620" s="43"/>
      <c r="DV620" s="43"/>
      <c r="DW620" s="43"/>
      <c r="DX620" s="43"/>
      <c r="DY620" s="43"/>
      <c r="DZ620" s="43"/>
      <c r="EA620" s="43"/>
      <c r="EB620" s="43"/>
      <c r="EC620" s="43"/>
      <c r="ED620" s="43"/>
      <c r="EE620" s="43"/>
      <c r="EF620" s="43"/>
      <c r="EG620" s="43"/>
      <c r="EH620" s="43"/>
      <c r="EI620" s="43"/>
      <c r="EJ620" s="43"/>
      <c r="EK620" s="43"/>
      <c r="EL620" s="43"/>
      <c r="EM620" s="43"/>
      <c r="EN620" s="43"/>
      <c r="EO620" s="43"/>
      <c r="EP620" s="43"/>
      <c r="EQ620" s="43"/>
      <c r="ER620" s="43"/>
      <c r="ES620" s="43"/>
      <c r="ET620" s="43"/>
      <c r="EU620" s="43"/>
      <c r="EV620" s="43"/>
      <c r="EW620" s="43"/>
      <c r="EX620" s="43"/>
      <c r="EY620" s="43"/>
      <c r="EZ620" s="43"/>
      <c r="FA620" s="43"/>
      <c r="FB620" s="43"/>
      <c r="FC620" s="43"/>
      <c r="FD620" s="43"/>
      <c r="FE620" s="43"/>
      <c r="FF620" s="43"/>
      <c r="FG620" s="43"/>
      <c r="FH620" s="43"/>
      <c r="FI620" s="43"/>
      <c r="FJ620" s="43"/>
      <c r="FK620" s="43"/>
      <c r="FL620" s="43"/>
      <c r="FM620" s="43"/>
      <c r="FN620" s="43"/>
      <c r="FO620" s="43"/>
      <c r="FP620" s="43"/>
      <c r="FQ620" s="43"/>
      <c r="FR620" s="43"/>
      <c r="FS620" s="43"/>
      <c r="FT620" s="43"/>
      <c r="FU620" s="43"/>
      <c r="FV620" s="43"/>
      <c r="FW620" s="43"/>
      <c r="FX620" s="43"/>
      <c r="FY620" s="43"/>
      <c r="FZ620" s="43"/>
      <c r="GA620" s="43"/>
      <c r="GB620" s="43"/>
      <c r="GC620" s="43"/>
      <c r="GD620" s="43"/>
      <c r="GE620" s="43"/>
      <c r="GF620" s="43"/>
      <c r="GG620" s="43"/>
      <c r="GH620" s="43"/>
      <c r="GI620" s="43"/>
      <c r="GJ620" s="43"/>
      <c r="GK620" s="43"/>
      <c r="GL620" s="43"/>
      <c r="GM620" s="43"/>
      <c r="GN620" s="43"/>
      <c r="GO620" s="43"/>
      <c r="GP620" s="43"/>
      <c r="GQ620" s="43"/>
      <c r="GR620" s="43"/>
      <c r="GS620" s="43"/>
      <c r="GT620" s="43"/>
      <c r="GU620" s="43"/>
      <c r="GV620" s="43"/>
      <c r="GW620" s="43"/>
      <c r="GX620" s="43"/>
      <c r="GY620" s="43"/>
      <c r="GZ620" s="43"/>
      <c r="HA620" s="43"/>
      <c r="HB620" s="43"/>
      <c r="HC620" s="43"/>
      <c r="HD620" s="43"/>
      <c r="HE620" s="43"/>
      <c r="HF620" s="43"/>
      <c r="HG620" s="43"/>
      <c r="HH620" s="43"/>
      <c r="HI620" s="43"/>
      <c r="HJ620" s="43"/>
      <c r="HK620" s="43"/>
      <c r="HL620" s="43"/>
      <c r="HM620" s="43"/>
      <c r="HN620" s="43"/>
      <c r="HO620" s="43"/>
      <c r="HP620" s="43"/>
      <c r="HQ620" s="43"/>
      <c r="HR620" s="43"/>
      <c r="HS620" s="43"/>
      <c r="HT620" s="43"/>
      <c r="HU620" s="43"/>
      <c r="HV620" s="43"/>
      <c r="HW620" s="43"/>
      <c r="HX620" s="43"/>
      <c r="HY620" s="43"/>
      <c r="HZ620" s="43"/>
      <c r="IA620" s="43"/>
      <c r="IB620" s="43"/>
      <c r="IC620" s="43"/>
      <c r="ID620" s="43"/>
      <c r="IE620" s="43"/>
      <c r="IF620" s="43"/>
      <c r="IG620" s="43"/>
      <c r="IH620" s="43"/>
      <c r="II620" s="43"/>
      <c r="IJ620" s="43"/>
      <c r="IK620" s="43"/>
      <c r="IL620" s="43"/>
      <c r="IM620" s="43"/>
      <c r="IN620" s="43"/>
      <c r="IO620" s="43"/>
      <c r="IP620" s="43"/>
      <c r="IQ620" s="43"/>
      <c r="IR620" s="43"/>
      <c r="IS620" s="43"/>
      <c r="IT620" s="43"/>
      <c r="IU620" s="43"/>
      <c r="IV620" s="43"/>
    </row>
    <row r="621" spans="1:256" s="201" customFormat="1" x14ac:dyDescent="0.2">
      <c r="A621" s="185"/>
      <c r="B621" s="187"/>
      <c r="C621" s="196"/>
      <c r="D621" s="43"/>
      <c r="E621" s="185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  <c r="CK621" s="43"/>
      <c r="CL621" s="43"/>
      <c r="CM621" s="43"/>
      <c r="CN621" s="43"/>
      <c r="CO621" s="43"/>
      <c r="CP621" s="43"/>
      <c r="CQ621" s="43"/>
      <c r="CR621" s="43"/>
      <c r="CS621" s="43"/>
      <c r="CT621" s="43"/>
      <c r="CU621" s="43"/>
      <c r="CV621" s="43"/>
      <c r="CW621" s="43"/>
      <c r="CX621" s="43"/>
      <c r="CY621" s="43"/>
      <c r="CZ621" s="43"/>
      <c r="DA621" s="43"/>
      <c r="DB621" s="43"/>
      <c r="DC621" s="43"/>
      <c r="DD621" s="43"/>
      <c r="DE621" s="43"/>
      <c r="DF621" s="43"/>
      <c r="DG621" s="43"/>
      <c r="DH621" s="43"/>
      <c r="DI621" s="43"/>
      <c r="DJ621" s="43"/>
      <c r="DK621" s="43"/>
      <c r="DL621" s="43"/>
      <c r="DM621" s="43"/>
      <c r="DN621" s="43"/>
      <c r="DO621" s="43"/>
      <c r="DP621" s="43"/>
      <c r="DQ621" s="43"/>
      <c r="DR621" s="43"/>
      <c r="DS621" s="43"/>
      <c r="DT621" s="43"/>
      <c r="DU621" s="43"/>
      <c r="DV621" s="43"/>
      <c r="DW621" s="43"/>
      <c r="DX621" s="43"/>
      <c r="DY621" s="43"/>
      <c r="DZ621" s="43"/>
      <c r="EA621" s="43"/>
      <c r="EB621" s="43"/>
      <c r="EC621" s="43"/>
      <c r="ED621" s="43"/>
      <c r="EE621" s="43"/>
      <c r="EF621" s="43"/>
      <c r="EG621" s="43"/>
      <c r="EH621" s="43"/>
      <c r="EI621" s="43"/>
      <c r="EJ621" s="43"/>
      <c r="EK621" s="43"/>
      <c r="EL621" s="43"/>
      <c r="EM621" s="43"/>
      <c r="EN621" s="43"/>
      <c r="EO621" s="43"/>
      <c r="EP621" s="43"/>
      <c r="EQ621" s="43"/>
      <c r="ER621" s="43"/>
      <c r="ES621" s="43"/>
      <c r="ET621" s="43"/>
      <c r="EU621" s="43"/>
      <c r="EV621" s="43"/>
      <c r="EW621" s="43"/>
      <c r="EX621" s="43"/>
      <c r="EY621" s="43"/>
      <c r="EZ621" s="43"/>
      <c r="FA621" s="43"/>
      <c r="FB621" s="43"/>
      <c r="FC621" s="43"/>
      <c r="FD621" s="43"/>
      <c r="FE621" s="43"/>
      <c r="FF621" s="43"/>
      <c r="FG621" s="43"/>
      <c r="FH621" s="43"/>
      <c r="FI621" s="43"/>
      <c r="FJ621" s="43"/>
      <c r="FK621" s="43"/>
      <c r="FL621" s="43"/>
      <c r="FM621" s="43"/>
      <c r="FN621" s="43"/>
      <c r="FO621" s="43"/>
      <c r="FP621" s="43"/>
      <c r="FQ621" s="43"/>
      <c r="FR621" s="43"/>
      <c r="FS621" s="43"/>
      <c r="FT621" s="43"/>
      <c r="FU621" s="43"/>
      <c r="FV621" s="43"/>
      <c r="FW621" s="43"/>
      <c r="FX621" s="43"/>
      <c r="FY621" s="43"/>
      <c r="FZ621" s="43"/>
      <c r="GA621" s="43"/>
      <c r="GB621" s="43"/>
      <c r="GC621" s="43"/>
      <c r="GD621" s="43"/>
      <c r="GE621" s="43"/>
      <c r="GF621" s="43"/>
      <c r="GG621" s="43"/>
      <c r="GH621" s="43"/>
      <c r="GI621" s="43"/>
      <c r="GJ621" s="43"/>
      <c r="GK621" s="43"/>
      <c r="GL621" s="43"/>
      <c r="GM621" s="43"/>
      <c r="GN621" s="43"/>
      <c r="GO621" s="43"/>
      <c r="GP621" s="43"/>
      <c r="GQ621" s="43"/>
      <c r="GR621" s="43"/>
      <c r="GS621" s="43"/>
      <c r="GT621" s="43"/>
      <c r="GU621" s="43"/>
      <c r="GV621" s="43"/>
      <c r="GW621" s="43"/>
      <c r="GX621" s="43"/>
      <c r="GY621" s="43"/>
      <c r="GZ621" s="43"/>
      <c r="HA621" s="43"/>
      <c r="HB621" s="43"/>
      <c r="HC621" s="43"/>
      <c r="HD621" s="43"/>
      <c r="HE621" s="43"/>
      <c r="HF621" s="43"/>
      <c r="HG621" s="43"/>
      <c r="HH621" s="43"/>
      <c r="HI621" s="43"/>
      <c r="HJ621" s="43"/>
      <c r="HK621" s="43"/>
      <c r="HL621" s="43"/>
      <c r="HM621" s="43"/>
      <c r="HN621" s="43"/>
      <c r="HO621" s="43"/>
      <c r="HP621" s="43"/>
      <c r="HQ621" s="43"/>
      <c r="HR621" s="43"/>
      <c r="HS621" s="43"/>
      <c r="HT621" s="43"/>
      <c r="HU621" s="43"/>
      <c r="HV621" s="43"/>
      <c r="HW621" s="43"/>
      <c r="HX621" s="43"/>
      <c r="HY621" s="43"/>
      <c r="HZ621" s="43"/>
      <c r="IA621" s="43"/>
      <c r="IB621" s="43"/>
      <c r="IC621" s="43"/>
      <c r="ID621" s="43"/>
      <c r="IE621" s="43"/>
      <c r="IF621" s="43"/>
      <c r="IG621" s="43"/>
      <c r="IH621" s="43"/>
      <c r="II621" s="43"/>
      <c r="IJ621" s="43"/>
      <c r="IK621" s="43"/>
      <c r="IL621" s="43"/>
      <c r="IM621" s="43"/>
      <c r="IN621" s="43"/>
      <c r="IO621" s="43"/>
      <c r="IP621" s="43"/>
      <c r="IQ621" s="43"/>
      <c r="IR621" s="43"/>
      <c r="IS621" s="43"/>
      <c r="IT621" s="43"/>
      <c r="IU621" s="43"/>
      <c r="IV621" s="43"/>
    </row>
    <row r="622" spans="1:256" s="201" customFormat="1" x14ac:dyDescent="0.2">
      <c r="A622" s="185"/>
      <c r="B622" s="187"/>
      <c r="C622" s="196"/>
      <c r="D622" s="43"/>
      <c r="E622" s="185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  <c r="CK622" s="43"/>
      <c r="CL622" s="43"/>
      <c r="CM622" s="43"/>
      <c r="CN622" s="43"/>
      <c r="CO622" s="43"/>
      <c r="CP622" s="43"/>
      <c r="CQ622" s="43"/>
      <c r="CR622" s="43"/>
      <c r="CS622" s="43"/>
      <c r="CT622" s="43"/>
      <c r="CU622" s="43"/>
      <c r="CV622" s="43"/>
      <c r="CW622" s="43"/>
      <c r="CX622" s="43"/>
      <c r="CY622" s="43"/>
      <c r="CZ622" s="43"/>
      <c r="DA622" s="43"/>
      <c r="DB622" s="43"/>
      <c r="DC622" s="43"/>
      <c r="DD622" s="43"/>
      <c r="DE622" s="43"/>
      <c r="DF622" s="43"/>
      <c r="DG622" s="43"/>
      <c r="DH622" s="43"/>
      <c r="DI622" s="43"/>
      <c r="DJ622" s="43"/>
      <c r="DK622" s="43"/>
      <c r="DL622" s="43"/>
      <c r="DM622" s="43"/>
      <c r="DN622" s="43"/>
      <c r="DO622" s="43"/>
      <c r="DP622" s="43"/>
      <c r="DQ622" s="43"/>
      <c r="DR622" s="43"/>
      <c r="DS622" s="43"/>
      <c r="DT622" s="43"/>
      <c r="DU622" s="43"/>
      <c r="DV622" s="43"/>
      <c r="DW622" s="43"/>
      <c r="DX622" s="43"/>
      <c r="DY622" s="43"/>
      <c r="DZ622" s="43"/>
      <c r="EA622" s="43"/>
      <c r="EB622" s="43"/>
      <c r="EC622" s="43"/>
      <c r="ED622" s="43"/>
      <c r="EE622" s="43"/>
      <c r="EF622" s="43"/>
      <c r="EG622" s="43"/>
      <c r="EH622" s="43"/>
      <c r="EI622" s="43"/>
      <c r="EJ622" s="43"/>
      <c r="EK622" s="43"/>
      <c r="EL622" s="43"/>
      <c r="EM622" s="43"/>
      <c r="EN622" s="43"/>
      <c r="EO622" s="43"/>
      <c r="EP622" s="43"/>
      <c r="EQ622" s="43"/>
      <c r="ER622" s="43"/>
      <c r="ES622" s="43"/>
      <c r="ET622" s="43"/>
      <c r="EU622" s="43"/>
      <c r="EV622" s="43"/>
      <c r="EW622" s="43"/>
      <c r="EX622" s="43"/>
      <c r="EY622" s="43"/>
      <c r="EZ622" s="43"/>
      <c r="FA622" s="43"/>
      <c r="FB622" s="43"/>
      <c r="FC622" s="43"/>
      <c r="FD622" s="43"/>
      <c r="FE622" s="43"/>
      <c r="FF622" s="43"/>
      <c r="FG622" s="43"/>
      <c r="FH622" s="43"/>
      <c r="FI622" s="43"/>
      <c r="FJ622" s="43"/>
      <c r="FK622" s="43"/>
      <c r="FL622" s="43"/>
      <c r="FM622" s="43"/>
      <c r="FN622" s="43"/>
      <c r="FO622" s="43"/>
      <c r="FP622" s="43"/>
      <c r="FQ622" s="43"/>
      <c r="FR622" s="43"/>
      <c r="FS622" s="43"/>
      <c r="FT622" s="43"/>
      <c r="FU622" s="43"/>
      <c r="FV622" s="43"/>
      <c r="FW622" s="43"/>
      <c r="FX622" s="43"/>
      <c r="FY622" s="43"/>
      <c r="FZ622" s="43"/>
      <c r="GA622" s="43"/>
      <c r="GB622" s="43"/>
      <c r="GC622" s="43"/>
      <c r="GD622" s="43"/>
      <c r="GE622" s="43"/>
      <c r="GF622" s="43"/>
      <c r="GG622" s="43"/>
      <c r="GH622" s="43"/>
      <c r="GI622" s="43"/>
      <c r="GJ622" s="43"/>
      <c r="GK622" s="43"/>
      <c r="GL622" s="43"/>
      <c r="GM622" s="43"/>
      <c r="GN622" s="43"/>
      <c r="GO622" s="43"/>
      <c r="GP622" s="43"/>
      <c r="GQ622" s="43"/>
      <c r="GR622" s="43"/>
      <c r="GS622" s="43"/>
      <c r="GT622" s="43"/>
      <c r="GU622" s="43"/>
      <c r="GV622" s="43"/>
      <c r="GW622" s="43"/>
      <c r="GX622" s="43"/>
      <c r="GY622" s="43"/>
      <c r="GZ622" s="43"/>
      <c r="HA622" s="43"/>
      <c r="HB622" s="43"/>
      <c r="HC622" s="43"/>
      <c r="HD622" s="43"/>
      <c r="HE622" s="43"/>
      <c r="HF622" s="43"/>
      <c r="HG622" s="43"/>
      <c r="HH622" s="43"/>
      <c r="HI622" s="43"/>
      <c r="HJ622" s="43"/>
      <c r="HK622" s="43"/>
      <c r="HL622" s="43"/>
      <c r="HM622" s="43"/>
      <c r="HN622" s="43"/>
      <c r="HO622" s="43"/>
      <c r="HP622" s="43"/>
      <c r="HQ622" s="43"/>
      <c r="HR622" s="43"/>
      <c r="HS622" s="43"/>
      <c r="HT622" s="43"/>
      <c r="HU622" s="43"/>
      <c r="HV622" s="43"/>
      <c r="HW622" s="43"/>
      <c r="HX622" s="43"/>
      <c r="HY622" s="43"/>
      <c r="HZ622" s="43"/>
      <c r="IA622" s="43"/>
      <c r="IB622" s="43"/>
      <c r="IC622" s="43"/>
      <c r="ID622" s="43"/>
      <c r="IE622" s="43"/>
      <c r="IF622" s="43"/>
      <c r="IG622" s="43"/>
      <c r="IH622" s="43"/>
      <c r="II622" s="43"/>
      <c r="IJ622" s="43"/>
      <c r="IK622" s="43"/>
      <c r="IL622" s="43"/>
      <c r="IM622" s="43"/>
      <c r="IN622" s="43"/>
      <c r="IO622" s="43"/>
      <c r="IP622" s="43"/>
      <c r="IQ622" s="43"/>
      <c r="IR622" s="43"/>
      <c r="IS622" s="43"/>
      <c r="IT622" s="43"/>
      <c r="IU622" s="43"/>
      <c r="IV622" s="43"/>
    </row>
    <row r="623" spans="1:256" s="201" customFormat="1" x14ac:dyDescent="0.2">
      <c r="A623" s="185"/>
      <c r="B623" s="187"/>
      <c r="C623" s="196"/>
      <c r="D623" s="43"/>
      <c r="E623" s="185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  <c r="CK623" s="43"/>
      <c r="CL623" s="43"/>
      <c r="CM623" s="43"/>
      <c r="CN623" s="43"/>
      <c r="CO623" s="43"/>
      <c r="CP623" s="43"/>
      <c r="CQ623" s="43"/>
      <c r="CR623" s="43"/>
      <c r="CS623" s="43"/>
      <c r="CT623" s="43"/>
      <c r="CU623" s="43"/>
      <c r="CV623" s="43"/>
      <c r="CW623" s="43"/>
      <c r="CX623" s="43"/>
      <c r="CY623" s="43"/>
      <c r="CZ623" s="43"/>
      <c r="DA623" s="43"/>
      <c r="DB623" s="43"/>
      <c r="DC623" s="43"/>
      <c r="DD623" s="43"/>
      <c r="DE623" s="43"/>
      <c r="DF623" s="43"/>
      <c r="DG623" s="43"/>
      <c r="DH623" s="43"/>
      <c r="DI623" s="43"/>
      <c r="DJ623" s="43"/>
      <c r="DK623" s="43"/>
      <c r="DL623" s="43"/>
      <c r="DM623" s="43"/>
      <c r="DN623" s="43"/>
      <c r="DO623" s="43"/>
      <c r="DP623" s="43"/>
      <c r="DQ623" s="43"/>
      <c r="DR623" s="43"/>
      <c r="DS623" s="43"/>
      <c r="DT623" s="43"/>
      <c r="DU623" s="43"/>
      <c r="DV623" s="43"/>
      <c r="DW623" s="43"/>
      <c r="DX623" s="43"/>
      <c r="DY623" s="43"/>
      <c r="DZ623" s="43"/>
      <c r="EA623" s="43"/>
      <c r="EB623" s="43"/>
      <c r="EC623" s="43"/>
      <c r="ED623" s="43"/>
      <c r="EE623" s="43"/>
      <c r="EF623" s="43"/>
      <c r="EG623" s="43"/>
      <c r="EH623" s="43"/>
      <c r="EI623" s="43"/>
      <c r="EJ623" s="43"/>
      <c r="EK623" s="43"/>
      <c r="EL623" s="43"/>
      <c r="EM623" s="43"/>
      <c r="EN623" s="43"/>
      <c r="EO623" s="43"/>
      <c r="EP623" s="43"/>
      <c r="EQ623" s="43"/>
      <c r="ER623" s="43"/>
      <c r="ES623" s="43"/>
      <c r="ET623" s="43"/>
      <c r="EU623" s="43"/>
      <c r="EV623" s="43"/>
      <c r="EW623" s="43"/>
      <c r="EX623" s="43"/>
      <c r="EY623" s="43"/>
      <c r="EZ623" s="43"/>
      <c r="FA623" s="43"/>
      <c r="FB623" s="43"/>
      <c r="FC623" s="43"/>
      <c r="FD623" s="43"/>
      <c r="FE623" s="43"/>
      <c r="FF623" s="43"/>
      <c r="FG623" s="43"/>
      <c r="FH623" s="43"/>
      <c r="FI623" s="43"/>
      <c r="FJ623" s="43"/>
      <c r="FK623" s="43"/>
      <c r="FL623" s="43"/>
      <c r="FM623" s="43"/>
      <c r="FN623" s="43"/>
      <c r="FO623" s="43"/>
      <c r="FP623" s="43"/>
      <c r="FQ623" s="43"/>
      <c r="FR623" s="43"/>
      <c r="FS623" s="43"/>
      <c r="FT623" s="43"/>
      <c r="FU623" s="43"/>
      <c r="FV623" s="43"/>
      <c r="FW623" s="43"/>
      <c r="FX623" s="43"/>
      <c r="FY623" s="43"/>
      <c r="FZ623" s="43"/>
      <c r="GA623" s="43"/>
      <c r="GB623" s="43"/>
      <c r="GC623" s="43"/>
      <c r="GD623" s="43"/>
      <c r="GE623" s="43"/>
      <c r="GF623" s="43"/>
      <c r="GG623" s="43"/>
      <c r="GH623" s="43"/>
      <c r="GI623" s="43"/>
      <c r="GJ623" s="43"/>
      <c r="GK623" s="43"/>
      <c r="GL623" s="43"/>
      <c r="GM623" s="43"/>
      <c r="GN623" s="43"/>
      <c r="GO623" s="43"/>
      <c r="GP623" s="43"/>
      <c r="GQ623" s="43"/>
      <c r="GR623" s="43"/>
      <c r="GS623" s="43"/>
      <c r="GT623" s="43"/>
      <c r="GU623" s="43"/>
      <c r="GV623" s="43"/>
      <c r="GW623" s="43"/>
      <c r="GX623" s="43"/>
      <c r="GY623" s="43"/>
      <c r="GZ623" s="43"/>
      <c r="HA623" s="43"/>
      <c r="HB623" s="43"/>
      <c r="HC623" s="43"/>
      <c r="HD623" s="43"/>
      <c r="HE623" s="43"/>
      <c r="HF623" s="43"/>
      <c r="HG623" s="43"/>
      <c r="HH623" s="43"/>
      <c r="HI623" s="43"/>
      <c r="HJ623" s="43"/>
      <c r="HK623" s="43"/>
      <c r="HL623" s="43"/>
      <c r="HM623" s="43"/>
      <c r="HN623" s="43"/>
      <c r="HO623" s="43"/>
      <c r="HP623" s="43"/>
      <c r="HQ623" s="43"/>
      <c r="HR623" s="43"/>
      <c r="HS623" s="43"/>
      <c r="HT623" s="43"/>
      <c r="HU623" s="43"/>
      <c r="HV623" s="43"/>
      <c r="HW623" s="43"/>
      <c r="HX623" s="43"/>
      <c r="HY623" s="43"/>
      <c r="HZ623" s="43"/>
      <c r="IA623" s="43"/>
      <c r="IB623" s="43"/>
      <c r="IC623" s="43"/>
      <c r="ID623" s="43"/>
      <c r="IE623" s="43"/>
      <c r="IF623" s="43"/>
      <c r="IG623" s="43"/>
      <c r="IH623" s="43"/>
      <c r="II623" s="43"/>
      <c r="IJ623" s="43"/>
      <c r="IK623" s="43"/>
      <c r="IL623" s="43"/>
      <c r="IM623" s="43"/>
      <c r="IN623" s="43"/>
      <c r="IO623" s="43"/>
      <c r="IP623" s="43"/>
      <c r="IQ623" s="43"/>
      <c r="IR623" s="43"/>
      <c r="IS623" s="43"/>
      <c r="IT623" s="43"/>
      <c r="IU623" s="43"/>
      <c r="IV623" s="43"/>
    </row>
    <row r="624" spans="1:256" s="201" customFormat="1" x14ac:dyDescent="0.2">
      <c r="A624" s="185"/>
      <c r="B624" s="187"/>
      <c r="C624" s="196"/>
      <c r="D624" s="43"/>
      <c r="E624" s="185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  <c r="CK624" s="43"/>
      <c r="CL624" s="43"/>
      <c r="CM624" s="43"/>
      <c r="CN624" s="43"/>
      <c r="CO624" s="43"/>
      <c r="CP624" s="43"/>
      <c r="CQ624" s="43"/>
      <c r="CR624" s="43"/>
      <c r="CS624" s="43"/>
      <c r="CT624" s="43"/>
      <c r="CU624" s="43"/>
      <c r="CV624" s="43"/>
      <c r="CW624" s="43"/>
      <c r="CX624" s="43"/>
      <c r="CY624" s="43"/>
      <c r="CZ624" s="43"/>
      <c r="DA624" s="43"/>
      <c r="DB624" s="43"/>
      <c r="DC624" s="43"/>
      <c r="DD624" s="43"/>
      <c r="DE624" s="43"/>
      <c r="DF624" s="43"/>
      <c r="DG624" s="43"/>
      <c r="DH624" s="43"/>
      <c r="DI624" s="43"/>
      <c r="DJ624" s="43"/>
      <c r="DK624" s="43"/>
      <c r="DL624" s="43"/>
      <c r="DM624" s="43"/>
      <c r="DN624" s="43"/>
      <c r="DO624" s="43"/>
      <c r="DP624" s="43"/>
      <c r="DQ624" s="43"/>
      <c r="DR624" s="43"/>
      <c r="DS624" s="43"/>
      <c r="DT624" s="43"/>
      <c r="DU624" s="43"/>
      <c r="DV624" s="43"/>
      <c r="DW624" s="43"/>
      <c r="DX624" s="43"/>
      <c r="DY624" s="43"/>
      <c r="DZ624" s="43"/>
      <c r="EA624" s="43"/>
      <c r="EB624" s="43"/>
      <c r="EC624" s="43"/>
      <c r="ED624" s="43"/>
      <c r="EE624" s="43"/>
      <c r="EF624" s="43"/>
      <c r="EG624" s="43"/>
      <c r="EH624" s="43"/>
      <c r="EI624" s="43"/>
      <c r="EJ624" s="43"/>
      <c r="EK624" s="43"/>
      <c r="EL624" s="43"/>
      <c r="EM624" s="43"/>
      <c r="EN624" s="43"/>
      <c r="EO624" s="43"/>
      <c r="EP624" s="43"/>
      <c r="EQ624" s="43"/>
      <c r="ER624" s="43"/>
      <c r="ES624" s="43"/>
      <c r="ET624" s="43"/>
      <c r="EU624" s="43"/>
      <c r="EV624" s="43"/>
      <c r="EW624" s="43"/>
      <c r="EX624" s="43"/>
      <c r="EY624" s="43"/>
      <c r="EZ624" s="43"/>
      <c r="FA624" s="43"/>
      <c r="FB624" s="43"/>
      <c r="FC624" s="43"/>
      <c r="FD624" s="43"/>
      <c r="FE624" s="43"/>
      <c r="FF624" s="43"/>
      <c r="FG624" s="43"/>
      <c r="FH624" s="43"/>
      <c r="FI624" s="43"/>
      <c r="FJ624" s="43"/>
      <c r="FK624" s="43"/>
      <c r="FL624" s="43"/>
      <c r="FM624" s="43"/>
      <c r="FN624" s="43"/>
      <c r="FO624" s="43"/>
      <c r="FP624" s="43"/>
      <c r="FQ624" s="43"/>
      <c r="FR624" s="43"/>
      <c r="FS624" s="43"/>
      <c r="FT624" s="43"/>
      <c r="FU624" s="43"/>
      <c r="FV624" s="43"/>
      <c r="FW624" s="43"/>
      <c r="FX624" s="43"/>
      <c r="FY624" s="43"/>
      <c r="FZ624" s="43"/>
      <c r="GA624" s="43"/>
      <c r="GB624" s="43"/>
      <c r="GC624" s="43"/>
      <c r="GD624" s="43"/>
      <c r="GE624" s="43"/>
      <c r="GF624" s="43"/>
      <c r="GG624" s="43"/>
      <c r="GH624" s="43"/>
      <c r="GI624" s="43"/>
      <c r="GJ624" s="43"/>
      <c r="GK624" s="43"/>
      <c r="GL624" s="43"/>
      <c r="GM624" s="43"/>
      <c r="GN624" s="43"/>
      <c r="GO624" s="43"/>
      <c r="GP624" s="43"/>
      <c r="GQ624" s="43"/>
      <c r="GR624" s="43"/>
      <c r="GS624" s="43"/>
      <c r="GT624" s="43"/>
      <c r="GU624" s="43"/>
      <c r="GV624" s="43"/>
      <c r="GW624" s="43"/>
      <c r="GX624" s="43"/>
      <c r="GY624" s="43"/>
      <c r="GZ624" s="43"/>
      <c r="HA624" s="43"/>
      <c r="HB624" s="43"/>
      <c r="HC624" s="43"/>
      <c r="HD624" s="43"/>
      <c r="HE624" s="43"/>
      <c r="HF624" s="43"/>
      <c r="HG624" s="43"/>
      <c r="HH624" s="43"/>
      <c r="HI624" s="43"/>
      <c r="HJ624" s="43"/>
      <c r="HK624" s="43"/>
      <c r="HL624" s="43"/>
      <c r="HM624" s="43"/>
      <c r="HN624" s="43"/>
      <c r="HO624" s="43"/>
      <c r="HP624" s="43"/>
      <c r="HQ624" s="43"/>
      <c r="HR624" s="43"/>
      <c r="HS624" s="43"/>
      <c r="HT624" s="43"/>
      <c r="HU624" s="43"/>
      <c r="HV624" s="43"/>
      <c r="HW624" s="43"/>
      <c r="HX624" s="43"/>
      <c r="HY624" s="43"/>
      <c r="HZ624" s="43"/>
      <c r="IA624" s="43"/>
      <c r="IB624" s="43"/>
      <c r="IC624" s="43"/>
      <c r="ID624" s="43"/>
      <c r="IE624" s="43"/>
      <c r="IF624" s="43"/>
      <c r="IG624" s="43"/>
      <c r="IH624" s="43"/>
      <c r="II624" s="43"/>
      <c r="IJ624" s="43"/>
      <c r="IK624" s="43"/>
      <c r="IL624" s="43"/>
      <c r="IM624" s="43"/>
      <c r="IN624" s="43"/>
      <c r="IO624" s="43"/>
      <c r="IP624" s="43"/>
      <c r="IQ624" s="43"/>
      <c r="IR624" s="43"/>
      <c r="IS624" s="43"/>
      <c r="IT624" s="43"/>
      <c r="IU624" s="43"/>
      <c r="IV624" s="43"/>
    </row>
    <row r="625" spans="1:256" s="201" customFormat="1" x14ac:dyDescent="0.2">
      <c r="A625" s="185"/>
      <c r="B625" s="187"/>
      <c r="C625" s="196"/>
      <c r="D625" s="43"/>
      <c r="E625" s="185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  <c r="CK625" s="43"/>
      <c r="CL625" s="43"/>
      <c r="CM625" s="43"/>
      <c r="CN625" s="43"/>
      <c r="CO625" s="43"/>
      <c r="CP625" s="43"/>
      <c r="CQ625" s="43"/>
      <c r="CR625" s="43"/>
      <c r="CS625" s="43"/>
      <c r="CT625" s="43"/>
      <c r="CU625" s="43"/>
      <c r="CV625" s="43"/>
      <c r="CW625" s="43"/>
      <c r="CX625" s="43"/>
      <c r="CY625" s="43"/>
      <c r="CZ625" s="43"/>
      <c r="DA625" s="43"/>
      <c r="DB625" s="43"/>
      <c r="DC625" s="43"/>
      <c r="DD625" s="43"/>
      <c r="DE625" s="43"/>
      <c r="DF625" s="43"/>
      <c r="DG625" s="43"/>
      <c r="DH625" s="43"/>
      <c r="DI625" s="43"/>
      <c r="DJ625" s="43"/>
      <c r="DK625" s="43"/>
      <c r="DL625" s="43"/>
      <c r="DM625" s="43"/>
      <c r="DN625" s="43"/>
      <c r="DO625" s="43"/>
      <c r="DP625" s="43"/>
      <c r="DQ625" s="43"/>
      <c r="DR625" s="43"/>
      <c r="DS625" s="43"/>
      <c r="DT625" s="43"/>
      <c r="DU625" s="43"/>
      <c r="DV625" s="43"/>
      <c r="DW625" s="43"/>
      <c r="DX625" s="43"/>
      <c r="DY625" s="43"/>
      <c r="DZ625" s="43"/>
      <c r="EA625" s="43"/>
      <c r="EB625" s="43"/>
      <c r="EC625" s="43"/>
      <c r="ED625" s="43"/>
      <c r="EE625" s="43"/>
      <c r="EF625" s="43"/>
      <c r="EG625" s="43"/>
      <c r="EH625" s="43"/>
      <c r="EI625" s="43"/>
      <c r="EJ625" s="43"/>
      <c r="EK625" s="43"/>
      <c r="EL625" s="43"/>
      <c r="EM625" s="43"/>
      <c r="EN625" s="43"/>
      <c r="EO625" s="43"/>
      <c r="EP625" s="43"/>
      <c r="EQ625" s="43"/>
      <c r="ER625" s="43"/>
      <c r="ES625" s="43"/>
      <c r="ET625" s="43"/>
      <c r="EU625" s="43"/>
      <c r="EV625" s="43"/>
      <c r="EW625" s="43"/>
      <c r="EX625" s="43"/>
      <c r="EY625" s="43"/>
      <c r="EZ625" s="43"/>
      <c r="FA625" s="43"/>
      <c r="FB625" s="43"/>
      <c r="FC625" s="43"/>
      <c r="FD625" s="43"/>
      <c r="FE625" s="43"/>
      <c r="FF625" s="43"/>
      <c r="FG625" s="43"/>
      <c r="FH625" s="43"/>
      <c r="FI625" s="43"/>
      <c r="FJ625" s="43"/>
      <c r="FK625" s="43"/>
      <c r="FL625" s="43"/>
      <c r="FM625" s="43"/>
      <c r="FN625" s="43"/>
      <c r="FO625" s="43"/>
      <c r="FP625" s="43"/>
      <c r="FQ625" s="43"/>
      <c r="FR625" s="43"/>
      <c r="FS625" s="43"/>
      <c r="FT625" s="43"/>
      <c r="FU625" s="43"/>
      <c r="FV625" s="43"/>
      <c r="FW625" s="43"/>
      <c r="FX625" s="43"/>
      <c r="FY625" s="43"/>
      <c r="FZ625" s="43"/>
      <c r="GA625" s="43"/>
      <c r="GB625" s="43"/>
      <c r="GC625" s="43"/>
      <c r="GD625" s="43"/>
      <c r="GE625" s="43"/>
      <c r="GF625" s="43"/>
      <c r="GG625" s="43"/>
      <c r="GH625" s="43"/>
      <c r="GI625" s="43"/>
      <c r="GJ625" s="43"/>
      <c r="GK625" s="43"/>
      <c r="GL625" s="43"/>
      <c r="GM625" s="43"/>
      <c r="GN625" s="43"/>
      <c r="GO625" s="43"/>
      <c r="GP625" s="43"/>
      <c r="GQ625" s="43"/>
      <c r="GR625" s="43"/>
      <c r="GS625" s="43"/>
      <c r="GT625" s="43"/>
      <c r="GU625" s="43"/>
      <c r="GV625" s="43"/>
      <c r="GW625" s="43"/>
      <c r="GX625" s="43"/>
      <c r="GY625" s="43"/>
      <c r="GZ625" s="43"/>
      <c r="HA625" s="43"/>
      <c r="HB625" s="43"/>
      <c r="HC625" s="43"/>
      <c r="HD625" s="43"/>
      <c r="HE625" s="43"/>
      <c r="HF625" s="43"/>
      <c r="HG625" s="43"/>
      <c r="HH625" s="43"/>
      <c r="HI625" s="43"/>
      <c r="HJ625" s="43"/>
      <c r="HK625" s="43"/>
      <c r="HL625" s="43"/>
      <c r="HM625" s="43"/>
      <c r="HN625" s="43"/>
      <c r="HO625" s="43"/>
      <c r="HP625" s="43"/>
      <c r="HQ625" s="43"/>
      <c r="HR625" s="43"/>
      <c r="HS625" s="43"/>
      <c r="HT625" s="43"/>
      <c r="HU625" s="43"/>
      <c r="HV625" s="43"/>
      <c r="HW625" s="43"/>
      <c r="HX625" s="43"/>
      <c r="HY625" s="43"/>
      <c r="HZ625" s="43"/>
      <c r="IA625" s="43"/>
      <c r="IB625" s="43"/>
      <c r="IC625" s="43"/>
      <c r="ID625" s="43"/>
      <c r="IE625" s="43"/>
      <c r="IF625" s="43"/>
      <c r="IG625" s="43"/>
      <c r="IH625" s="43"/>
      <c r="II625" s="43"/>
      <c r="IJ625" s="43"/>
      <c r="IK625" s="43"/>
      <c r="IL625" s="43"/>
      <c r="IM625" s="43"/>
      <c r="IN625" s="43"/>
      <c r="IO625" s="43"/>
      <c r="IP625" s="43"/>
      <c r="IQ625" s="43"/>
      <c r="IR625" s="43"/>
      <c r="IS625" s="43"/>
      <c r="IT625" s="43"/>
      <c r="IU625" s="43"/>
      <c r="IV625" s="43"/>
    </row>
    <row r="626" spans="1:256" s="201" customFormat="1" x14ac:dyDescent="0.2">
      <c r="A626" s="185"/>
      <c r="B626" s="187"/>
      <c r="C626" s="196"/>
      <c r="D626" s="43"/>
      <c r="E626" s="185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  <c r="CK626" s="43"/>
      <c r="CL626" s="43"/>
      <c r="CM626" s="43"/>
      <c r="CN626" s="43"/>
      <c r="CO626" s="43"/>
      <c r="CP626" s="43"/>
      <c r="CQ626" s="43"/>
      <c r="CR626" s="43"/>
      <c r="CS626" s="43"/>
      <c r="CT626" s="43"/>
      <c r="CU626" s="43"/>
      <c r="CV626" s="43"/>
      <c r="CW626" s="43"/>
      <c r="CX626" s="43"/>
      <c r="CY626" s="43"/>
      <c r="CZ626" s="43"/>
      <c r="DA626" s="43"/>
      <c r="DB626" s="43"/>
      <c r="DC626" s="43"/>
      <c r="DD626" s="43"/>
      <c r="DE626" s="43"/>
      <c r="DF626" s="43"/>
      <c r="DG626" s="43"/>
      <c r="DH626" s="43"/>
      <c r="DI626" s="43"/>
      <c r="DJ626" s="43"/>
      <c r="DK626" s="43"/>
      <c r="DL626" s="43"/>
      <c r="DM626" s="43"/>
      <c r="DN626" s="43"/>
      <c r="DO626" s="43"/>
      <c r="DP626" s="43"/>
      <c r="DQ626" s="43"/>
      <c r="DR626" s="43"/>
      <c r="DS626" s="43"/>
      <c r="DT626" s="43"/>
      <c r="DU626" s="43"/>
      <c r="DV626" s="43"/>
      <c r="DW626" s="43"/>
      <c r="DX626" s="43"/>
      <c r="DY626" s="43"/>
      <c r="DZ626" s="43"/>
      <c r="EA626" s="43"/>
      <c r="EB626" s="43"/>
      <c r="EC626" s="43"/>
      <c r="ED626" s="43"/>
      <c r="EE626" s="43"/>
      <c r="EF626" s="43"/>
      <c r="EG626" s="43"/>
      <c r="EH626" s="43"/>
      <c r="EI626" s="43"/>
      <c r="EJ626" s="43"/>
      <c r="EK626" s="43"/>
      <c r="EL626" s="43"/>
      <c r="EM626" s="43"/>
      <c r="EN626" s="43"/>
      <c r="EO626" s="43"/>
      <c r="EP626" s="43"/>
      <c r="EQ626" s="43"/>
      <c r="ER626" s="43"/>
      <c r="ES626" s="43"/>
      <c r="ET626" s="43"/>
      <c r="EU626" s="43"/>
      <c r="EV626" s="43"/>
      <c r="EW626" s="43"/>
      <c r="EX626" s="43"/>
      <c r="EY626" s="43"/>
      <c r="EZ626" s="43"/>
      <c r="FA626" s="43"/>
      <c r="FB626" s="43"/>
      <c r="FC626" s="43"/>
      <c r="FD626" s="43"/>
      <c r="FE626" s="43"/>
      <c r="FF626" s="43"/>
      <c r="FG626" s="43"/>
      <c r="FH626" s="43"/>
      <c r="FI626" s="43"/>
      <c r="FJ626" s="43"/>
      <c r="FK626" s="43"/>
      <c r="FL626" s="43"/>
      <c r="FM626" s="43"/>
      <c r="FN626" s="43"/>
      <c r="FO626" s="43"/>
      <c r="FP626" s="43"/>
      <c r="FQ626" s="43"/>
      <c r="FR626" s="43"/>
      <c r="FS626" s="43"/>
      <c r="FT626" s="43"/>
      <c r="FU626" s="43"/>
      <c r="FV626" s="43"/>
      <c r="FW626" s="43"/>
      <c r="FX626" s="43"/>
      <c r="FY626" s="43"/>
      <c r="FZ626" s="43"/>
      <c r="GA626" s="43"/>
      <c r="GB626" s="43"/>
      <c r="GC626" s="43"/>
      <c r="GD626" s="43"/>
      <c r="GE626" s="43"/>
      <c r="GF626" s="43"/>
      <c r="GG626" s="43"/>
      <c r="GH626" s="43"/>
      <c r="GI626" s="43"/>
      <c r="GJ626" s="43"/>
      <c r="GK626" s="43"/>
      <c r="GL626" s="43"/>
      <c r="GM626" s="43"/>
      <c r="GN626" s="43"/>
      <c r="GO626" s="43"/>
      <c r="GP626" s="43"/>
      <c r="GQ626" s="43"/>
      <c r="GR626" s="43"/>
      <c r="GS626" s="43"/>
      <c r="GT626" s="43"/>
      <c r="GU626" s="43"/>
      <c r="GV626" s="43"/>
      <c r="GW626" s="43"/>
      <c r="GX626" s="43"/>
      <c r="GY626" s="43"/>
      <c r="GZ626" s="43"/>
      <c r="HA626" s="43"/>
      <c r="HB626" s="43"/>
      <c r="HC626" s="43"/>
      <c r="HD626" s="43"/>
      <c r="HE626" s="43"/>
      <c r="HF626" s="43"/>
      <c r="HG626" s="43"/>
      <c r="HH626" s="43"/>
      <c r="HI626" s="43"/>
      <c r="HJ626" s="43"/>
      <c r="HK626" s="43"/>
      <c r="HL626" s="43"/>
      <c r="HM626" s="43"/>
      <c r="HN626" s="43"/>
      <c r="HO626" s="43"/>
      <c r="HP626" s="43"/>
      <c r="HQ626" s="43"/>
      <c r="HR626" s="43"/>
      <c r="HS626" s="43"/>
      <c r="HT626" s="43"/>
      <c r="HU626" s="43"/>
      <c r="HV626" s="43"/>
      <c r="HW626" s="43"/>
      <c r="HX626" s="43"/>
      <c r="HY626" s="43"/>
      <c r="HZ626" s="43"/>
      <c r="IA626" s="43"/>
      <c r="IB626" s="43"/>
      <c r="IC626" s="43"/>
      <c r="ID626" s="43"/>
      <c r="IE626" s="43"/>
      <c r="IF626" s="43"/>
      <c r="IG626" s="43"/>
      <c r="IH626" s="43"/>
      <c r="II626" s="43"/>
      <c r="IJ626" s="43"/>
      <c r="IK626" s="43"/>
      <c r="IL626" s="43"/>
      <c r="IM626" s="43"/>
      <c r="IN626" s="43"/>
      <c r="IO626" s="43"/>
      <c r="IP626" s="43"/>
      <c r="IQ626" s="43"/>
      <c r="IR626" s="43"/>
      <c r="IS626" s="43"/>
      <c r="IT626" s="43"/>
      <c r="IU626" s="43"/>
      <c r="IV626" s="43"/>
    </row>
    <row r="627" spans="1:256" s="201" customFormat="1" x14ac:dyDescent="0.2">
      <c r="A627" s="185"/>
      <c r="B627" s="187"/>
      <c r="C627" s="196"/>
      <c r="D627" s="43"/>
      <c r="E627" s="185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  <c r="CK627" s="43"/>
      <c r="CL627" s="43"/>
      <c r="CM627" s="43"/>
      <c r="CN627" s="43"/>
      <c r="CO627" s="43"/>
      <c r="CP627" s="43"/>
      <c r="CQ627" s="43"/>
      <c r="CR627" s="43"/>
      <c r="CS627" s="43"/>
      <c r="CT627" s="43"/>
      <c r="CU627" s="43"/>
      <c r="CV627" s="43"/>
      <c r="CW627" s="43"/>
      <c r="CX627" s="43"/>
      <c r="CY627" s="43"/>
      <c r="CZ627" s="43"/>
      <c r="DA627" s="43"/>
      <c r="DB627" s="43"/>
      <c r="DC627" s="43"/>
      <c r="DD627" s="43"/>
      <c r="DE627" s="43"/>
      <c r="DF627" s="43"/>
      <c r="DG627" s="43"/>
      <c r="DH627" s="43"/>
      <c r="DI627" s="43"/>
      <c r="DJ627" s="43"/>
      <c r="DK627" s="43"/>
      <c r="DL627" s="43"/>
      <c r="DM627" s="43"/>
      <c r="DN627" s="43"/>
      <c r="DO627" s="43"/>
      <c r="DP627" s="43"/>
      <c r="DQ627" s="43"/>
      <c r="DR627" s="43"/>
      <c r="DS627" s="43"/>
      <c r="DT627" s="43"/>
      <c r="DU627" s="43"/>
      <c r="DV627" s="43"/>
      <c r="DW627" s="43"/>
      <c r="DX627" s="43"/>
      <c r="DY627" s="43"/>
      <c r="DZ627" s="43"/>
      <c r="EA627" s="43"/>
      <c r="EB627" s="43"/>
      <c r="EC627" s="43"/>
      <c r="ED627" s="43"/>
      <c r="EE627" s="43"/>
      <c r="EF627" s="43"/>
      <c r="EG627" s="43"/>
      <c r="EH627" s="43"/>
      <c r="EI627" s="43"/>
      <c r="EJ627" s="43"/>
      <c r="EK627" s="43"/>
      <c r="EL627" s="43"/>
      <c r="EM627" s="43"/>
      <c r="EN627" s="43"/>
      <c r="EO627" s="43"/>
      <c r="EP627" s="43"/>
      <c r="EQ627" s="43"/>
      <c r="ER627" s="43"/>
      <c r="ES627" s="43"/>
      <c r="ET627" s="43"/>
      <c r="EU627" s="43"/>
      <c r="EV627" s="43"/>
      <c r="EW627" s="43"/>
      <c r="EX627" s="43"/>
      <c r="EY627" s="43"/>
      <c r="EZ627" s="43"/>
      <c r="FA627" s="43"/>
      <c r="FB627" s="43"/>
      <c r="FC627" s="43"/>
      <c r="FD627" s="43"/>
      <c r="FE627" s="43"/>
      <c r="FF627" s="43"/>
      <c r="FG627" s="43"/>
      <c r="FH627" s="43"/>
      <c r="FI627" s="43"/>
      <c r="FJ627" s="43"/>
      <c r="FK627" s="43"/>
      <c r="FL627" s="43"/>
      <c r="FM627" s="43"/>
      <c r="FN627" s="43"/>
      <c r="FO627" s="43"/>
      <c r="FP627" s="43"/>
      <c r="FQ627" s="43"/>
      <c r="FR627" s="43"/>
      <c r="FS627" s="43"/>
      <c r="FT627" s="43"/>
      <c r="FU627" s="43"/>
      <c r="FV627" s="43"/>
      <c r="FW627" s="43"/>
      <c r="FX627" s="43"/>
      <c r="FY627" s="43"/>
      <c r="FZ627" s="43"/>
      <c r="GA627" s="43"/>
      <c r="GB627" s="43"/>
      <c r="GC627" s="43"/>
      <c r="GD627" s="43"/>
      <c r="GE627" s="43"/>
      <c r="GF627" s="43"/>
      <c r="GG627" s="43"/>
      <c r="GH627" s="43"/>
      <c r="GI627" s="43"/>
      <c r="GJ627" s="43"/>
      <c r="GK627" s="43"/>
      <c r="GL627" s="43"/>
      <c r="GM627" s="43"/>
      <c r="GN627" s="43"/>
      <c r="GO627" s="43"/>
      <c r="GP627" s="43"/>
      <c r="GQ627" s="43"/>
      <c r="GR627" s="43"/>
      <c r="GS627" s="43"/>
      <c r="GT627" s="43"/>
      <c r="GU627" s="43"/>
      <c r="GV627" s="43"/>
      <c r="GW627" s="43"/>
      <c r="GX627" s="43"/>
      <c r="GY627" s="43"/>
      <c r="GZ627" s="43"/>
      <c r="HA627" s="43"/>
      <c r="HB627" s="43"/>
      <c r="HC627" s="43"/>
      <c r="HD627" s="43"/>
      <c r="HE627" s="43"/>
      <c r="HF627" s="43"/>
      <c r="HG627" s="43"/>
      <c r="HH627" s="43"/>
      <c r="HI627" s="43"/>
      <c r="HJ627" s="43"/>
      <c r="HK627" s="43"/>
      <c r="HL627" s="43"/>
      <c r="HM627" s="43"/>
      <c r="HN627" s="43"/>
      <c r="HO627" s="43"/>
      <c r="HP627" s="43"/>
      <c r="HQ627" s="43"/>
      <c r="HR627" s="43"/>
      <c r="HS627" s="43"/>
      <c r="HT627" s="43"/>
      <c r="HU627" s="43"/>
      <c r="HV627" s="43"/>
      <c r="HW627" s="43"/>
      <c r="HX627" s="43"/>
      <c r="HY627" s="43"/>
      <c r="HZ627" s="43"/>
      <c r="IA627" s="43"/>
      <c r="IB627" s="43"/>
      <c r="IC627" s="43"/>
      <c r="ID627" s="43"/>
      <c r="IE627" s="43"/>
      <c r="IF627" s="43"/>
      <c r="IG627" s="43"/>
      <c r="IH627" s="43"/>
      <c r="II627" s="43"/>
      <c r="IJ627" s="43"/>
      <c r="IK627" s="43"/>
      <c r="IL627" s="43"/>
      <c r="IM627" s="43"/>
      <c r="IN627" s="43"/>
      <c r="IO627" s="43"/>
      <c r="IP627" s="43"/>
      <c r="IQ627" s="43"/>
      <c r="IR627" s="43"/>
      <c r="IS627" s="43"/>
      <c r="IT627" s="43"/>
      <c r="IU627" s="43"/>
      <c r="IV627" s="43"/>
    </row>
  </sheetData>
  <pageMargins left="0.25" right="0.25" top="0.95" bottom="0.75" header="0.09" footer="0.3"/>
  <pageSetup scale="76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I635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31.28515625" style="196" bestFit="1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77</v>
      </c>
      <c r="B4" s="32"/>
      <c r="D4" s="175" t="s">
        <v>78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79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x14ac:dyDescent="0.2">
      <c r="A9" s="185" t="s">
        <v>104</v>
      </c>
      <c r="B9" s="186">
        <v>45513</v>
      </c>
      <c r="C9" s="187" t="s">
        <v>82</v>
      </c>
      <c r="D9" s="188">
        <v>488893</v>
      </c>
      <c r="E9" s="189">
        <f>D9</f>
        <v>488893</v>
      </c>
      <c r="F9" s="190"/>
      <c r="G9" s="190"/>
      <c r="H9" s="190">
        <f>E9</f>
        <v>488893</v>
      </c>
    </row>
    <row r="10" spans="1:9" x14ac:dyDescent="0.2">
      <c r="A10" s="185" t="s">
        <v>104</v>
      </c>
      <c r="B10" s="191">
        <v>45541</v>
      </c>
      <c r="C10" s="187" t="s">
        <v>106</v>
      </c>
      <c r="D10" s="188">
        <v>12149</v>
      </c>
      <c r="E10" s="189">
        <f t="shared" ref="E10:E23" si="0">E9+D10</f>
        <v>501042</v>
      </c>
      <c r="F10" s="193"/>
      <c r="G10" s="190">
        <f t="shared" ref="G10:G23" si="1">G9+F10</f>
        <v>0</v>
      </c>
      <c r="H10" s="190">
        <f t="shared" ref="H10:H23" si="2">H9-F10+D10</f>
        <v>501042</v>
      </c>
    </row>
    <row r="11" spans="1:9" x14ac:dyDescent="0.2">
      <c r="A11" s="185" t="s">
        <v>104</v>
      </c>
      <c r="B11" s="186">
        <v>45579</v>
      </c>
      <c r="C11" s="187" t="s">
        <v>122</v>
      </c>
      <c r="D11" s="188">
        <v>171854.06</v>
      </c>
      <c r="E11" s="189">
        <f t="shared" si="0"/>
        <v>672896.06</v>
      </c>
      <c r="F11" s="193"/>
      <c r="G11" s="190">
        <f t="shared" si="1"/>
        <v>0</v>
      </c>
      <c r="H11" s="190">
        <f t="shared" si="2"/>
        <v>672896.06</v>
      </c>
    </row>
    <row r="12" spans="1:9" x14ac:dyDescent="0.2">
      <c r="A12" s="185" t="s">
        <v>104</v>
      </c>
      <c r="B12" s="186">
        <v>45590</v>
      </c>
      <c r="C12" s="187" t="s">
        <v>126</v>
      </c>
      <c r="D12" s="188">
        <v>28577.08</v>
      </c>
      <c r="E12" s="189">
        <f t="shared" si="0"/>
        <v>701473.14</v>
      </c>
      <c r="F12" s="193"/>
      <c r="G12" s="190">
        <f t="shared" si="1"/>
        <v>0</v>
      </c>
      <c r="H12" s="190">
        <f t="shared" si="2"/>
        <v>701473.14</v>
      </c>
    </row>
    <row r="13" spans="1:9" x14ac:dyDescent="0.2">
      <c r="A13" s="185" t="s">
        <v>138</v>
      </c>
      <c r="B13" s="186">
        <v>45618</v>
      </c>
      <c r="C13" s="187" t="s">
        <v>139</v>
      </c>
      <c r="D13" s="189"/>
      <c r="E13" s="189">
        <f t="shared" si="0"/>
        <v>701473.14</v>
      </c>
      <c r="F13" s="192">
        <v>266030.42</v>
      </c>
      <c r="G13" s="190">
        <f t="shared" si="1"/>
        <v>266030.42</v>
      </c>
      <c r="H13" s="190">
        <f t="shared" si="2"/>
        <v>435442.72000000003</v>
      </c>
      <c r="I13" s="193">
        <v>14001.6</v>
      </c>
    </row>
    <row r="14" spans="1:9" x14ac:dyDescent="0.2">
      <c r="A14" s="185" t="s">
        <v>104</v>
      </c>
      <c r="B14" s="186">
        <v>45618</v>
      </c>
      <c r="C14" s="187" t="s">
        <v>140</v>
      </c>
      <c r="D14" s="188">
        <v>21482.959999999999</v>
      </c>
      <c r="E14" s="189">
        <f t="shared" si="0"/>
        <v>722956.1</v>
      </c>
      <c r="F14" s="190"/>
      <c r="G14" s="190">
        <f t="shared" si="1"/>
        <v>266030.42</v>
      </c>
      <c r="H14" s="190">
        <f t="shared" si="2"/>
        <v>456925.68000000005</v>
      </c>
    </row>
    <row r="15" spans="1:9" x14ac:dyDescent="0.2">
      <c r="A15" s="185" t="s">
        <v>154</v>
      </c>
      <c r="B15" s="186">
        <v>45637</v>
      </c>
      <c r="C15" s="187" t="s">
        <v>155</v>
      </c>
      <c r="D15" s="189"/>
      <c r="E15" s="189">
        <f t="shared" si="0"/>
        <v>722956.1</v>
      </c>
      <c r="F15" s="192">
        <v>162253.95000000001</v>
      </c>
      <c r="G15" s="190">
        <f t="shared" si="1"/>
        <v>428284.37</v>
      </c>
      <c r="H15" s="190">
        <f t="shared" si="2"/>
        <v>294671.73000000004</v>
      </c>
      <c r="I15" s="193">
        <f>I13+8539.68</f>
        <v>22541.279999999999</v>
      </c>
    </row>
    <row r="16" spans="1:9" x14ac:dyDescent="0.2">
      <c r="A16" s="185" t="s">
        <v>104</v>
      </c>
      <c r="B16" s="186">
        <v>45637</v>
      </c>
      <c r="C16" s="187" t="s">
        <v>157</v>
      </c>
      <c r="D16" s="188">
        <v>0</v>
      </c>
      <c r="E16" s="189">
        <f t="shared" si="0"/>
        <v>722956.1</v>
      </c>
      <c r="F16" s="193"/>
      <c r="G16" s="190">
        <f t="shared" si="1"/>
        <v>428284.37</v>
      </c>
      <c r="H16" s="190">
        <f t="shared" si="2"/>
        <v>294671.73000000004</v>
      </c>
    </row>
    <row r="17" spans="1:9" x14ac:dyDescent="0.2">
      <c r="A17" s="185" t="s">
        <v>176</v>
      </c>
      <c r="B17" s="186">
        <v>45664</v>
      </c>
      <c r="C17" s="187" t="s">
        <v>177</v>
      </c>
      <c r="D17" s="189"/>
      <c r="E17" s="189">
        <f t="shared" si="0"/>
        <v>722956.1</v>
      </c>
      <c r="F17" s="192">
        <v>72396.160000000003</v>
      </c>
      <c r="G17" s="190">
        <f t="shared" si="1"/>
        <v>500680.53</v>
      </c>
      <c r="H17" s="190">
        <f t="shared" si="2"/>
        <v>222275.57000000004</v>
      </c>
      <c r="I17" s="193">
        <f>I15+3810.33</f>
        <v>26351.61</v>
      </c>
    </row>
    <row r="18" spans="1:9" x14ac:dyDescent="0.2">
      <c r="A18" s="185" t="s">
        <v>104</v>
      </c>
      <c r="B18" s="186">
        <v>45693</v>
      </c>
      <c r="C18" s="187" t="s">
        <v>196</v>
      </c>
      <c r="D18" s="194">
        <v>-156553.23000000001</v>
      </c>
      <c r="E18" s="189">
        <f t="shared" si="0"/>
        <v>566402.87</v>
      </c>
      <c r="F18" s="192"/>
      <c r="G18" s="190">
        <f t="shared" si="1"/>
        <v>500680.53</v>
      </c>
      <c r="H18" s="190">
        <f t="shared" si="2"/>
        <v>65722.340000000026</v>
      </c>
    </row>
    <row r="19" spans="1:9" x14ac:dyDescent="0.2">
      <c r="A19" s="185" t="s">
        <v>202</v>
      </c>
      <c r="B19" s="186">
        <v>45705</v>
      </c>
      <c r="C19" s="187" t="s">
        <v>203</v>
      </c>
      <c r="D19" s="189"/>
      <c r="E19" s="189">
        <f t="shared" si="0"/>
        <v>566402.87</v>
      </c>
      <c r="F19" s="192">
        <v>10933.87</v>
      </c>
      <c r="G19" s="190">
        <f t="shared" si="1"/>
        <v>511614.4</v>
      </c>
      <c r="H19" s="190">
        <f t="shared" si="2"/>
        <v>54788.470000000023</v>
      </c>
      <c r="I19" s="193">
        <f>I17+575.47</f>
        <v>26927.08</v>
      </c>
    </row>
    <row r="20" spans="1:9" x14ac:dyDescent="0.2">
      <c r="A20" s="185" t="s">
        <v>243</v>
      </c>
      <c r="B20" s="186">
        <v>45854</v>
      </c>
      <c r="C20" s="187" t="s">
        <v>246</v>
      </c>
      <c r="D20" s="194"/>
      <c r="E20" s="189">
        <f t="shared" si="0"/>
        <v>566402.87</v>
      </c>
      <c r="F20" s="192">
        <v>17555.62</v>
      </c>
      <c r="G20" s="190">
        <f t="shared" si="1"/>
        <v>529170.02</v>
      </c>
      <c r="H20" s="190">
        <f t="shared" si="2"/>
        <v>37232.85000000002</v>
      </c>
      <c r="I20" s="193">
        <f>I19+923.98</f>
        <v>27851.06</v>
      </c>
    </row>
    <row r="21" spans="1:9" x14ac:dyDescent="0.2">
      <c r="A21" s="185" t="s">
        <v>244</v>
      </c>
      <c r="B21" s="186">
        <v>45862</v>
      </c>
      <c r="C21" s="187" t="s">
        <v>245</v>
      </c>
      <c r="D21" s="194"/>
      <c r="E21" s="189">
        <f t="shared" si="0"/>
        <v>566402.87</v>
      </c>
      <c r="F21" s="192">
        <v>609.61</v>
      </c>
      <c r="G21" s="190">
        <f t="shared" si="1"/>
        <v>529779.63</v>
      </c>
      <c r="H21" s="190">
        <f t="shared" si="2"/>
        <v>36623.24000000002</v>
      </c>
      <c r="I21" s="193">
        <f>I20+32.09</f>
        <v>27883.15</v>
      </c>
    </row>
    <row r="22" spans="1:9" x14ac:dyDescent="0.2">
      <c r="A22" s="185" t="s">
        <v>249</v>
      </c>
      <c r="B22" s="186">
        <v>45887</v>
      </c>
      <c r="C22" s="187" t="s">
        <v>250</v>
      </c>
      <c r="D22" s="194">
        <v>-8740.09</v>
      </c>
      <c r="E22" s="189">
        <f t="shared" si="0"/>
        <v>557662.78</v>
      </c>
      <c r="F22" s="193">
        <v>27883.15</v>
      </c>
      <c r="G22" s="190">
        <f t="shared" si="1"/>
        <v>557662.78</v>
      </c>
      <c r="H22" s="190">
        <f t="shared" si="2"/>
        <v>1.8189894035458565E-11</v>
      </c>
      <c r="I22" s="193"/>
    </row>
    <row r="23" spans="1:9" x14ac:dyDescent="0.2">
      <c r="B23" s="186"/>
      <c r="C23" s="195"/>
      <c r="D23" s="189"/>
      <c r="E23" s="189">
        <f t="shared" si="0"/>
        <v>557662.78</v>
      </c>
      <c r="F23" s="190"/>
      <c r="G23" s="190">
        <f t="shared" si="1"/>
        <v>557662.78</v>
      </c>
      <c r="H23" s="190">
        <f t="shared" si="2"/>
        <v>1.8189894035458565E-11</v>
      </c>
    </row>
    <row r="24" spans="1:9" x14ac:dyDescent="0.2">
      <c r="D24" s="190"/>
      <c r="E24" s="190"/>
      <c r="F24" s="190"/>
      <c r="G24" s="190"/>
      <c r="H24" s="190"/>
    </row>
    <row r="25" spans="1:9" ht="13.5" thickBot="1" x14ac:dyDescent="0.25">
      <c r="B25" s="197"/>
      <c r="C25" s="198" t="s">
        <v>28</v>
      </c>
      <c r="D25" s="199">
        <f>SUM(D9:D24)</f>
        <v>557662.78</v>
      </c>
      <c r="E25" s="199"/>
      <c r="F25" s="199">
        <f>SUM(F9:F24)</f>
        <v>557662.78</v>
      </c>
      <c r="G25" s="199"/>
      <c r="H25" s="199">
        <f>D25-F25</f>
        <v>0</v>
      </c>
      <c r="I25" s="38" t="s">
        <v>147</v>
      </c>
    </row>
    <row r="26" spans="1:9" ht="13.5" thickTop="1" x14ac:dyDescent="0.2">
      <c r="D26" s="190"/>
      <c r="E26" s="190"/>
      <c r="F26" s="190"/>
      <c r="G26" s="190"/>
      <c r="H26" s="190"/>
    </row>
    <row r="27" spans="1:9" x14ac:dyDescent="0.2">
      <c r="D27" s="190"/>
      <c r="E27" s="190"/>
      <c r="F27" s="190"/>
      <c r="G27" s="190"/>
      <c r="H27" s="190"/>
    </row>
    <row r="28" spans="1:9" x14ac:dyDescent="0.2">
      <c r="C28" s="196" t="s">
        <v>105</v>
      </c>
      <c r="D28" s="190">
        <v>147881</v>
      </c>
      <c r="E28" s="190"/>
      <c r="F28" s="190">
        <f>96567.83+43919.12+7394.05</f>
        <v>147881</v>
      </c>
      <c r="G28" s="190"/>
      <c r="H28" s="190">
        <f>D28-F28</f>
        <v>0</v>
      </c>
    </row>
    <row r="29" spans="1:9" x14ac:dyDescent="0.2">
      <c r="C29" s="196" t="s">
        <v>84</v>
      </c>
      <c r="D29" s="190">
        <f>267669-33726.38</f>
        <v>233942.62</v>
      </c>
      <c r="E29" s="190"/>
      <c r="F29" s="190">
        <v>233942.62</v>
      </c>
      <c r="G29" s="190"/>
      <c r="H29" s="190">
        <f t="shared" ref="H29:H38" si="3">D29-F29</f>
        <v>0</v>
      </c>
    </row>
    <row r="30" spans="1:9" x14ac:dyDescent="0.2">
      <c r="C30" s="196" t="s">
        <v>85</v>
      </c>
      <c r="D30" s="190">
        <f>37989-688.75</f>
        <v>37300.25</v>
      </c>
      <c r="E30" s="190"/>
      <c r="F30" s="190">
        <v>37300.25</v>
      </c>
      <c r="G30" s="190"/>
      <c r="H30" s="190">
        <f t="shared" si="3"/>
        <v>0</v>
      </c>
    </row>
    <row r="31" spans="1:9" x14ac:dyDescent="0.2">
      <c r="C31" s="196" t="s">
        <v>86</v>
      </c>
      <c r="D31" s="190">
        <v>9200</v>
      </c>
      <c r="E31" s="190"/>
      <c r="F31" s="190">
        <v>9200</v>
      </c>
      <c r="G31" s="190"/>
      <c r="H31" s="190">
        <f t="shared" si="3"/>
        <v>0</v>
      </c>
    </row>
    <row r="32" spans="1:9" x14ac:dyDescent="0.2">
      <c r="C32" s="196" t="s">
        <v>87</v>
      </c>
      <c r="D32" s="190">
        <f>26154-22203.62</f>
        <v>3950.380000000001</v>
      </c>
      <c r="E32" s="190"/>
      <c r="F32" s="190">
        <v>3950.38</v>
      </c>
      <c r="G32" s="190"/>
      <c r="H32" s="190">
        <f t="shared" si="3"/>
        <v>0</v>
      </c>
    </row>
    <row r="33" spans="3:8" x14ac:dyDescent="0.2">
      <c r="C33" s="196" t="s">
        <v>106</v>
      </c>
      <c r="D33" s="190">
        <f>12149-12149</f>
        <v>0</v>
      </c>
      <c r="E33" s="190"/>
      <c r="F33" s="190"/>
      <c r="G33" s="190"/>
      <c r="H33" s="190">
        <f t="shared" si="3"/>
        <v>0</v>
      </c>
    </row>
    <row r="34" spans="3:8" x14ac:dyDescent="0.2">
      <c r="C34" s="196" t="s">
        <v>122</v>
      </c>
      <c r="D34" s="190">
        <f>171854.06-57974.87</f>
        <v>113879.19</v>
      </c>
      <c r="E34" s="190"/>
      <c r="F34" s="190">
        <v>113879.19</v>
      </c>
      <c r="G34" s="190"/>
      <c r="H34" s="190">
        <f t="shared" si="3"/>
        <v>0</v>
      </c>
    </row>
    <row r="35" spans="3:8" x14ac:dyDescent="0.2">
      <c r="C35" s="196" t="s">
        <v>126</v>
      </c>
      <c r="D35" s="190">
        <f>28577.08-28577.08</f>
        <v>0</v>
      </c>
      <c r="E35" s="190"/>
      <c r="F35" s="190"/>
      <c r="G35" s="190"/>
      <c r="H35" s="190">
        <f t="shared" si="3"/>
        <v>0</v>
      </c>
    </row>
    <row r="36" spans="3:8" x14ac:dyDescent="0.2">
      <c r="C36" s="196" t="s">
        <v>140</v>
      </c>
      <c r="D36" s="190">
        <f>21482.96-9973.62</f>
        <v>11509.339999999998</v>
      </c>
      <c r="E36" s="190"/>
      <c r="F36" s="190">
        <v>11509.34</v>
      </c>
      <c r="G36" s="190"/>
      <c r="H36" s="190">
        <f t="shared" si="3"/>
        <v>0</v>
      </c>
    </row>
    <row r="37" spans="3:8" x14ac:dyDescent="0.2">
      <c r="C37" s="196" t="s">
        <v>195</v>
      </c>
      <c r="D37" s="190">
        <v>0</v>
      </c>
      <c r="E37" s="190"/>
      <c r="F37" s="190"/>
      <c r="G37" s="190"/>
      <c r="H37" s="190">
        <f t="shared" si="3"/>
        <v>0</v>
      </c>
    </row>
    <row r="38" spans="3:8" x14ac:dyDescent="0.2">
      <c r="C38" s="196" t="s">
        <v>196</v>
      </c>
      <c r="D38" s="201">
        <f>-156553.23+156553.23</f>
        <v>0</v>
      </c>
      <c r="E38" s="190"/>
      <c r="F38" s="190"/>
      <c r="G38" s="190"/>
      <c r="H38" s="201">
        <f t="shared" si="3"/>
        <v>0</v>
      </c>
    </row>
    <row r="39" spans="3:8" ht="13.5" thickBot="1" x14ac:dyDescent="0.25">
      <c r="C39" s="200" t="s">
        <v>223</v>
      </c>
      <c r="D39" s="209">
        <f>SUM(D28:D38)</f>
        <v>557662.77999999991</v>
      </c>
      <c r="E39" s="190"/>
      <c r="F39" s="209">
        <f>SUM(F28:F38)</f>
        <v>557662.77999999991</v>
      </c>
      <c r="G39" s="190"/>
      <c r="H39" s="209">
        <f>SUM(H28:H38)</f>
        <v>0</v>
      </c>
    </row>
    <row r="40" spans="3:8" ht="13.5" thickTop="1" x14ac:dyDescent="0.2">
      <c r="E40" s="185"/>
    </row>
    <row r="41" spans="3:8" x14ac:dyDescent="0.2">
      <c r="E41" s="185"/>
    </row>
    <row r="42" spans="3:8" x14ac:dyDescent="0.2">
      <c r="E42" s="185"/>
    </row>
    <row r="43" spans="3:8" x14ac:dyDescent="0.2">
      <c r="E43" s="185"/>
    </row>
    <row r="44" spans="3:8" x14ac:dyDescent="0.2">
      <c r="C44" s="196" t="s">
        <v>5</v>
      </c>
      <c r="E44" s="185"/>
    </row>
    <row r="45" spans="3:8" x14ac:dyDescent="0.2">
      <c r="E45" s="185"/>
    </row>
    <row r="46" spans="3:8" x14ac:dyDescent="0.2">
      <c r="E46" s="185"/>
    </row>
    <row r="47" spans="3:8" x14ac:dyDescent="0.2">
      <c r="E47" s="185"/>
    </row>
    <row r="48" spans="3:8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  <row r="628" spans="5:5" x14ac:dyDescent="0.2">
      <c r="E628" s="185"/>
    </row>
    <row r="629" spans="5:5" x14ac:dyDescent="0.2">
      <c r="E629" s="185"/>
    </row>
    <row r="630" spans="5:5" x14ac:dyDescent="0.2">
      <c r="E630" s="185"/>
    </row>
    <row r="631" spans="5:5" x14ac:dyDescent="0.2">
      <c r="E631" s="185"/>
    </row>
    <row r="632" spans="5:5" x14ac:dyDescent="0.2">
      <c r="E632" s="185"/>
    </row>
    <row r="633" spans="5:5" x14ac:dyDescent="0.2">
      <c r="E633" s="185"/>
    </row>
    <row r="634" spans="5:5" x14ac:dyDescent="0.2">
      <c r="E634" s="185"/>
    </row>
    <row r="635" spans="5:5" x14ac:dyDescent="0.2">
      <c r="E635" s="185"/>
    </row>
  </sheetData>
  <pageMargins left="0.25" right="0.25" top="0.95" bottom="0.75" header="0.09" footer="0.3"/>
  <pageSetup scale="71" orientation="portrait" r:id="rId1"/>
  <headerFooter alignWithMargins="0">
    <oddHeader>&amp;CDepartment of Administrative Services
Major Main. Capitol Steps
0001
&amp;A
&amp;D</oddHeader>
    <oddFooter>&amp;LAcct Codes 0017-335-0001
Reversion 6/30/2026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I628"/>
  <sheetViews>
    <sheetView zoomScaleNormal="100" workbookViewId="0">
      <selection activeCell="F2" sqref="F2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21.1406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4.7109375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110</v>
      </c>
      <c r="B4" s="32"/>
      <c r="D4" s="175" t="s">
        <v>111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112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x14ac:dyDescent="0.2">
      <c r="A9" s="185" t="s">
        <v>113</v>
      </c>
      <c r="B9" s="186">
        <v>45513</v>
      </c>
      <c r="C9" s="187" t="s">
        <v>82</v>
      </c>
      <c r="D9" s="188">
        <v>20358.400000000001</v>
      </c>
      <c r="E9" s="189">
        <f>D9</f>
        <v>20358.400000000001</v>
      </c>
      <c r="F9" s="190"/>
      <c r="G9" s="190"/>
      <c r="H9" s="190">
        <f>E9</f>
        <v>20358.400000000001</v>
      </c>
    </row>
    <row r="10" spans="1:9" x14ac:dyDescent="0.2">
      <c r="A10" s="185" t="s">
        <v>145</v>
      </c>
      <c r="B10" s="191">
        <v>45631</v>
      </c>
      <c r="C10" s="187" t="s">
        <v>144</v>
      </c>
      <c r="D10" s="188"/>
      <c r="E10" s="189">
        <f t="shared" ref="E10:E21" si="0">E9+D10</f>
        <v>20358.400000000001</v>
      </c>
      <c r="F10" s="192">
        <v>16878.509999999998</v>
      </c>
      <c r="G10" s="190">
        <f t="shared" ref="G10:G21" si="1">G9+F10</f>
        <v>16878.509999999998</v>
      </c>
      <c r="H10" s="190">
        <f t="shared" ref="H10:H21" si="2">H9-F10+D10</f>
        <v>3479.8900000000031</v>
      </c>
      <c r="I10" s="193">
        <v>888.34</v>
      </c>
    </row>
    <row r="11" spans="1:9" x14ac:dyDescent="0.2">
      <c r="A11" s="185" t="s">
        <v>163</v>
      </c>
      <c r="B11" s="186">
        <v>45660</v>
      </c>
      <c r="C11" s="187" t="s">
        <v>162</v>
      </c>
      <c r="D11" s="194">
        <v>-2591.5500000000002</v>
      </c>
      <c r="E11" s="189">
        <f t="shared" si="0"/>
        <v>17766.850000000002</v>
      </c>
      <c r="F11" s="193">
        <v>888.34</v>
      </c>
      <c r="G11" s="190">
        <f t="shared" si="1"/>
        <v>17766.849999999999</v>
      </c>
      <c r="H11" s="190">
        <f t="shared" si="2"/>
        <v>0</v>
      </c>
      <c r="I11" s="190"/>
    </row>
    <row r="12" spans="1:9" x14ac:dyDescent="0.2">
      <c r="B12" s="186"/>
      <c r="C12" s="187"/>
      <c r="D12" s="189"/>
      <c r="E12" s="189">
        <f t="shared" si="0"/>
        <v>17766.850000000002</v>
      </c>
      <c r="F12" s="193"/>
      <c r="G12" s="190">
        <f t="shared" si="1"/>
        <v>17766.849999999999</v>
      </c>
      <c r="H12" s="190">
        <f t="shared" si="2"/>
        <v>0</v>
      </c>
      <c r="I12" s="190"/>
    </row>
    <row r="13" spans="1:9" x14ac:dyDescent="0.2">
      <c r="B13" s="186"/>
      <c r="C13" s="187"/>
      <c r="D13" s="189"/>
      <c r="E13" s="189">
        <f t="shared" si="0"/>
        <v>17766.850000000002</v>
      </c>
      <c r="F13" s="193"/>
      <c r="G13" s="190">
        <f t="shared" si="1"/>
        <v>17766.849999999999</v>
      </c>
      <c r="H13" s="190">
        <f t="shared" si="2"/>
        <v>0</v>
      </c>
      <c r="I13" s="190"/>
    </row>
    <row r="14" spans="1:9" x14ac:dyDescent="0.2">
      <c r="B14" s="186"/>
      <c r="C14" s="187"/>
      <c r="D14" s="189"/>
      <c r="E14" s="189">
        <f t="shared" si="0"/>
        <v>17766.850000000002</v>
      </c>
      <c r="F14" s="190"/>
      <c r="G14" s="190">
        <f t="shared" si="1"/>
        <v>17766.849999999999</v>
      </c>
      <c r="H14" s="190">
        <f t="shared" si="2"/>
        <v>0</v>
      </c>
      <c r="I14" s="190"/>
    </row>
    <row r="15" spans="1:9" x14ac:dyDescent="0.2">
      <c r="B15" s="186"/>
      <c r="C15" s="187"/>
      <c r="D15" s="189"/>
      <c r="E15" s="189">
        <f t="shared" si="0"/>
        <v>17766.850000000002</v>
      </c>
      <c r="F15" s="193"/>
      <c r="G15" s="190">
        <f t="shared" si="1"/>
        <v>17766.849999999999</v>
      </c>
      <c r="H15" s="190">
        <f t="shared" si="2"/>
        <v>0</v>
      </c>
      <c r="I15" s="190"/>
    </row>
    <row r="16" spans="1:9" x14ac:dyDescent="0.2">
      <c r="B16" s="186"/>
      <c r="C16" s="187"/>
      <c r="D16" s="189"/>
      <c r="E16" s="189">
        <f t="shared" si="0"/>
        <v>17766.850000000002</v>
      </c>
      <c r="F16" s="193"/>
      <c r="G16" s="190">
        <f t="shared" si="1"/>
        <v>17766.849999999999</v>
      </c>
      <c r="H16" s="190">
        <f t="shared" si="2"/>
        <v>0</v>
      </c>
      <c r="I16" s="190"/>
    </row>
    <row r="17" spans="2:9" x14ac:dyDescent="0.2">
      <c r="B17" s="186"/>
      <c r="C17" s="187"/>
      <c r="D17" s="189"/>
      <c r="E17" s="189">
        <f t="shared" si="0"/>
        <v>17766.850000000002</v>
      </c>
      <c r="F17" s="193"/>
      <c r="G17" s="190">
        <f t="shared" si="1"/>
        <v>17766.849999999999</v>
      </c>
      <c r="H17" s="190">
        <f t="shared" si="2"/>
        <v>0</v>
      </c>
      <c r="I17" s="190"/>
    </row>
    <row r="18" spans="2:9" x14ac:dyDescent="0.2">
      <c r="B18" s="186"/>
      <c r="C18" s="187"/>
      <c r="D18" s="189"/>
      <c r="E18" s="189">
        <f t="shared" si="0"/>
        <v>17766.850000000002</v>
      </c>
      <c r="F18" s="193"/>
      <c r="G18" s="190">
        <f t="shared" si="1"/>
        <v>17766.849999999999</v>
      </c>
      <c r="H18" s="190">
        <f t="shared" si="2"/>
        <v>0</v>
      </c>
      <c r="I18" s="190"/>
    </row>
    <row r="19" spans="2:9" x14ac:dyDescent="0.2">
      <c r="B19" s="186"/>
      <c r="C19" s="187"/>
      <c r="D19" s="189"/>
      <c r="E19" s="189">
        <f t="shared" si="0"/>
        <v>17766.850000000002</v>
      </c>
      <c r="F19" s="190"/>
      <c r="G19" s="190">
        <f t="shared" si="1"/>
        <v>17766.849999999999</v>
      </c>
      <c r="H19" s="190">
        <f t="shared" si="2"/>
        <v>0</v>
      </c>
      <c r="I19" s="190"/>
    </row>
    <row r="20" spans="2:9" x14ac:dyDescent="0.2">
      <c r="B20" s="186"/>
      <c r="C20" s="187"/>
      <c r="D20" s="189"/>
      <c r="E20" s="189">
        <f t="shared" si="0"/>
        <v>17766.850000000002</v>
      </c>
      <c r="F20" s="190"/>
      <c r="G20" s="190">
        <f t="shared" si="1"/>
        <v>17766.849999999999</v>
      </c>
      <c r="H20" s="190">
        <f t="shared" si="2"/>
        <v>0</v>
      </c>
      <c r="I20" s="190"/>
    </row>
    <row r="21" spans="2:9" x14ac:dyDescent="0.2">
      <c r="B21" s="186"/>
      <c r="C21" s="195"/>
      <c r="D21" s="189"/>
      <c r="E21" s="189">
        <f t="shared" si="0"/>
        <v>17766.850000000002</v>
      </c>
      <c r="F21" s="190"/>
      <c r="G21" s="190">
        <f t="shared" si="1"/>
        <v>17766.849999999999</v>
      </c>
      <c r="H21" s="190">
        <f t="shared" si="2"/>
        <v>0</v>
      </c>
      <c r="I21" s="190"/>
    </row>
    <row r="22" spans="2:9" x14ac:dyDescent="0.2">
      <c r="D22" s="190"/>
      <c r="E22" s="190"/>
      <c r="F22" s="190"/>
      <c r="G22" s="190"/>
      <c r="H22" s="190"/>
    </row>
    <row r="23" spans="2:9" ht="13.5" thickBot="1" x14ac:dyDescent="0.25">
      <c r="B23" s="197"/>
      <c r="C23" s="198" t="s">
        <v>28</v>
      </c>
      <c r="D23" s="199">
        <f>SUM(D9:D22)</f>
        <v>17766.850000000002</v>
      </c>
      <c r="E23" s="199"/>
      <c r="F23" s="199">
        <f>SUM(F9:F22)</f>
        <v>17766.849999999999</v>
      </c>
      <c r="G23" s="199"/>
      <c r="H23" s="199">
        <f>D23-F23</f>
        <v>0</v>
      </c>
      <c r="I23" s="38" t="s">
        <v>147</v>
      </c>
    </row>
    <row r="24" spans="2:9" ht="13.5" thickTop="1" x14ac:dyDescent="0.2">
      <c r="D24" s="190"/>
      <c r="E24" s="190"/>
      <c r="F24" s="190"/>
      <c r="G24" s="190"/>
      <c r="H24" s="190"/>
    </row>
    <row r="25" spans="2:9" x14ac:dyDescent="0.2">
      <c r="D25" s="190"/>
      <c r="E25" s="190"/>
      <c r="F25" s="190"/>
      <c r="G25" s="190"/>
      <c r="H25" s="190"/>
    </row>
    <row r="26" spans="2:9" x14ac:dyDescent="0.2">
      <c r="D26" s="190"/>
      <c r="E26" s="190"/>
      <c r="F26" s="190"/>
      <c r="G26" s="190"/>
      <c r="H26" s="190"/>
    </row>
    <row r="27" spans="2:9" x14ac:dyDescent="0.2">
      <c r="D27" s="190"/>
      <c r="E27" s="190"/>
      <c r="F27" s="190"/>
      <c r="G27" s="190"/>
      <c r="H27" s="190"/>
    </row>
    <row r="28" spans="2:9" x14ac:dyDescent="0.2">
      <c r="D28" s="190"/>
      <c r="E28" s="190"/>
      <c r="F28" s="190"/>
      <c r="G28" s="190"/>
      <c r="H28" s="190"/>
    </row>
    <row r="29" spans="2:9" x14ac:dyDescent="0.2">
      <c r="D29" s="190"/>
      <c r="E29" s="190"/>
      <c r="F29" s="190"/>
      <c r="G29" s="190"/>
      <c r="H29" s="190"/>
    </row>
    <row r="30" spans="2:9" x14ac:dyDescent="0.2">
      <c r="D30" s="190"/>
      <c r="E30" s="190"/>
      <c r="F30" s="190"/>
      <c r="G30" s="190"/>
      <c r="H30" s="190"/>
    </row>
    <row r="31" spans="2:9" x14ac:dyDescent="0.2">
      <c r="D31" s="190"/>
      <c r="E31" s="190"/>
      <c r="F31" s="190"/>
      <c r="G31" s="190"/>
      <c r="H31" s="190"/>
    </row>
    <row r="32" spans="2:9" x14ac:dyDescent="0.2">
      <c r="D32" s="193"/>
      <c r="E32" s="190"/>
      <c r="F32" s="193"/>
      <c r="G32" s="190"/>
      <c r="H32" s="193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  <row r="628" spans="5:5" x14ac:dyDescent="0.2">
      <c r="E628" s="185"/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Main. Capitol Steps 
0001
&amp;A
&amp;D</oddHeader>
    <oddFooter>&amp;LAcct Codes 0017-335-0001
Reversion 6/30/2026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Language</vt:lpstr>
      <vt:lpstr>FINANCIAL</vt:lpstr>
      <vt:lpstr>RECAP #9420.00</vt:lpstr>
      <vt:lpstr>#9420.00 Neumann Brothers</vt:lpstr>
      <vt:lpstr>#9420.00 PM TIME</vt:lpstr>
      <vt:lpstr>#9420.00 Misc</vt:lpstr>
      <vt:lpstr>#9420.00 Samuels Group</vt:lpstr>
      <vt:lpstr>#9420.00 Neumann Brothers (2)</vt:lpstr>
      <vt:lpstr>#9420.00 MTS Contracting</vt:lpstr>
      <vt:lpstr>#9420.00 MTS Contracting (2)</vt:lpstr>
      <vt:lpstr>#9420.00 Samuels Group (2)</vt:lpstr>
      <vt:lpstr>#9420.00 OPN Architects</vt:lpstr>
      <vt:lpstr>#9420.00 MTS Contracting (3)</vt:lpstr>
      <vt:lpstr>#9420.00 Neumann Brothers (3)</vt:lpstr>
      <vt:lpstr>#9420.00 Samuels Group (3)</vt:lpstr>
      <vt:lpstr>RECAP #XXXX.XX</vt:lpstr>
      <vt:lpstr>#XXXX.XX Vendor A</vt:lpstr>
      <vt:lpstr>#XXXX.XX PM TIME</vt:lpstr>
      <vt:lpstr>#XXXX.XX Misc</vt:lpstr>
      <vt:lpstr>'#XXXX.XX Misc'!Print_Area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2026-08-03T15:54:10Z</cp:lastPrinted>
  <dcterms:created xsi:type="dcterms:W3CDTF">2015-06-05T18:17:20Z</dcterms:created>
  <dcterms:modified xsi:type="dcterms:W3CDTF">2026-08-03T15:54:38Z</dcterms:modified>
</cp:coreProperties>
</file>