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0001 Capitol Stairs\"/>
    </mc:Choice>
  </mc:AlternateContent>
  <xr:revisionPtr revIDLastSave="0" documentId="13_ncr:1_{8800D4BB-ACDE-4A90-82C1-973D85CF320D}" xr6:coauthVersionLast="36" xr6:coauthVersionMax="36" xr10:uidLastSave="{00000000-0000-0000-0000-000000000000}"/>
  <bookViews>
    <workbookView xWindow="32775" yWindow="32775" windowWidth="22260" windowHeight="12645" firstSheet="1" activeTab="1" xr2:uid="{00000000-000D-0000-FFFF-FFFF00000000}"/>
  </bookViews>
  <sheets>
    <sheet name="Language" sheetId="7" r:id="rId1"/>
    <sheet name="FINANCIAL" sheetId="6" r:id="rId2"/>
    <sheet name="RECAP #9420.00" sheetId="8" r:id="rId3"/>
    <sheet name="#9420.00 Neumann Brothers" sheetId="9" r:id="rId4"/>
    <sheet name="#9420.00 PM TIME" sheetId="10" r:id="rId5"/>
    <sheet name="#9420.00 Misc" sheetId="11" r:id="rId6"/>
    <sheet name="#9420.00 Samuels Group" sheetId="12" r:id="rId7"/>
    <sheet name="#9420.00 Neumann Brothers (2)" sheetId="13" r:id="rId8"/>
    <sheet name="#9420.00 MTS Contracting" sheetId="14" r:id="rId9"/>
    <sheet name="#9420.00 MTS Contracting (2)" sheetId="15" r:id="rId10"/>
    <sheet name="#9420.00 Samuels Group (2)" sheetId="16" r:id="rId11"/>
    <sheet name="#9420.00 OPN Architects" sheetId="17" r:id="rId12"/>
    <sheet name="RECAP #XXXX.XX" sheetId="2" r:id="rId13"/>
    <sheet name="#XXXX.XX Vendor A" sheetId="3" r:id="rId14"/>
    <sheet name="#XXXX.XX PM TIME" sheetId="4" r:id="rId15"/>
    <sheet name="#XXXX.XX Misc" sheetId="5" r:id="rId16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D30" i="9" l="1"/>
  <c r="D28" i="9"/>
  <c r="D27" i="9"/>
  <c r="D26" i="9"/>
  <c r="F30" i="9"/>
  <c r="F29" i="9"/>
  <c r="F28" i="9"/>
  <c r="F27" i="9"/>
  <c r="F26" i="9"/>
  <c r="F18" i="8" l="1"/>
  <c r="E18" i="8"/>
  <c r="D18" i="8"/>
  <c r="H32" i="17"/>
  <c r="H29" i="17"/>
  <c r="H30" i="17"/>
  <c r="H31" i="17"/>
  <c r="D32" i="17"/>
  <c r="F32" i="17"/>
  <c r="H28" i="17"/>
  <c r="H27" i="17"/>
  <c r="H26" i="17"/>
  <c r="F23" i="17"/>
  <c r="D23" i="17"/>
  <c r="G10" i="17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E9" i="17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A6" i="17"/>
  <c r="D3" i="17"/>
  <c r="A3" i="17"/>
  <c r="A2" i="17"/>
  <c r="A1" i="17"/>
  <c r="H23" i="17" l="1"/>
  <c r="H9" i="17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G21" i="10"/>
  <c r="G20" i="10"/>
  <c r="F32" i="13" l="1"/>
  <c r="F30" i="13"/>
  <c r="F28" i="13"/>
  <c r="F27" i="13"/>
  <c r="I17" i="13"/>
  <c r="F17" i="8" l="1"/>
  <c r="E17" i="8"/>
  <c r="D17" i="8"/>
  <c r="F35" i="16"/>
  <c r="H35" i="16"/>
  <c r="D35" i="16"/>
  <c r="F33" i="16"/>
  <c r="D33" i="16"/>
  <c r="H32" i="16"/>
  <c r="H31" i="16"/>
  <c r="H28" i="16"/>
  <c r="D29" i="16"/>
  <c r="F29" i="16"/>
  <c r="F23" i="16"/>
  <c r="D23" i="16"/>
  <c r="H23" i="16" s="1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A6" i="16"/>
  <c r="D3" i="16"/>
  <c r="A3" i="16"/>
  <c r="A2" i="16"/>
  <c r="A1" i="16"/>
  <c r="H33" i="16" l="1"/>
  <c r="H26" i="16"/>
  <c r="H27" i="16"/>
  <c r="H9" i="16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A1" i="11"/>
  <c r="H29" i="16" l="1"/>
  <c r="I12" i="15"/>
  <c r="I14" i="9" l="1"/>
  <c r="F26" i="13" l="1"/>
  <c r="F35" i="13" s="1"/>
  <c r="F29" i="13"/>
  <c r="H29" i="13" s="1"/>
  <c r="I15" i="13"/>
  <c r="G19" i="10"/>
  <c r="G18" i="10"/>
  <c r="I10" i="15"/>
  <c r="D30" i="12"/>
  <c r="D27" i="12"/>
  <c r="D31" i="12" s="1"/>
  <c r="D29" i="12"/>
  <c r="F30" i="12"/>
  <c r="F29" i="12"/>
  <c r="F28" i="12"/>
  <c r="F26" i="12"/>
  <c r="H26" i="12" s="1"/>
  <c r="H31" i="12" s="1"/>
  <c r="H30" i="9"/>
  <c r="F31" i="9"/>
  <c r="H34" i="13"/>
  <c r="D35" i="13"/>
  <c r="F33" i="13"/>
  <c r="H30" i="13"/>
  <c r="H30" i="12"/>
  <c r="H29" i="12"/>
  <c r="H28" i="12"/>
  <c r="F27" i="12"/>
  <c r="H27" i="12" s="1"/>
  <c r="G17" i="10"/>
  <c r="G16" i="10"/>
  <c r="H33" i="13"/>
  <c r="I10" i="9"/>
  <c r="I11" i="9" s="1"/>
  <c r="I12" i="9" s="1"/>
  <c r="I13" i="9" s="1"/>
  <c r="H32" i="13"/>
  <c r="G15" i="10"/>
  <c r="G14" i="10"/>
  <c r="F23" i="15"/>
  <c r="E16" i="8" s="1"/>
  <c r="D23" i="15"/>
  <c r="D16" i="8" s="1"/>
  <c r="G10" i="15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E9" i="15"/>
  <c r="A6" i="15"/>
  <c r="D3" i="15"/>
  <c r="A3" i="15"/>
  <c r="A2" i="15"/>
  <c r="A1" i="15"/>
  <c r="G13" i="10"/>
  <c r="G12" i="10"/>
  <c r="F23" i="14"/>
  <c r="E15" i="8" s="1"/>
  <c r="D23" i="14"/>
  <c r="D15" i="8" s="1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A6" i="14"/>
  <c r="D3" i="14"/>
  <c r="A3" i="14"/>
  <c r="A2" i="14"/>
  <c r="A1" i="14"/>
  <c r="E10" i="14"/>
  <c r="E11" i="14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31" i="13"/>
  <c r="H28" i="13"/>
  <c r="H27" i="13"/>
  <c r="H26" i="13"/>
  <c r="F23" i="13"/>
  <c r="E14" i="8" s="1"/>
  <c r="D23" i="13"/>
  <c r="D14" i="8" s="1"/>
  <c r="G10" i="13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A6" i="13"/>
  <c r="D3" i="13"/>
  <c r="A3" i="13"/>
  <c r="A2" i="13"/>
  <c r="A1" i="13"/>
  <c r="G11" i="10"/>
  <c r="G10" i="10"/>
  <c r="G23" i="10" s="1"/>
  <c r="E15" i="6"/>
  <c r="E40" i="6" s="1"/>
  <c r="F23" i="12"/>
  <c r="E13" i="8" s="1"/>
  <c r="D23" i="12"/>
  <c r="D13" i="8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A6" i="12"/>
  <c r="D3" i="12"/>
  <c r="A3" i="12"/>
  <c r="A2" i="12"/>
  <c r="A1" i="12"/>
  <c r="H27" i="9"/>
  <c r="H29" i="9"/>
  <c r="H26" i="9"/>
  <c r="D31" i="9"/>
  <c r="G22" i="11"/>
  <c r="D12" i="8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A7" i="11"/>
  <c r="E3" i="11"/>
  <c r="A3" i="11"/>
  <c r="A2" i="11"/>
  <c r="E23" i="10"/>
  <c r="D11" i="8" s="1"/>
  <c r="H10" i="10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F9" i="10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E12" i="8"/>
  <c r="I9" i="10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F40" i="6"/>
  <c r="D4" i="6"/>
  <c r="E6" i="6" s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5" i="6"/>
  <c r="G40" i="6" s="1"/>
  <c r="E7" i="6" s="1"/>
  <c r="G22" i="5"/>
  <c r="D12" i="2" s="1"/>
  <c r="F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/>
  <c r="E23" i="4"/>
  <c r="D11" i="2" s="1"/>
  <c r="H10" i="4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A7" i="4"/>
  <c r="E3" i="4"/>
  <c r="A3" i="4"/>
  <c r="A2" i="4"/>
  <c r="A1" i="4"/>
  <c r="F23" i="3"/>
  <c r="E10" i="2" s="1"/>
  <c r="E14" i="2" s="1"/>
  <c r="D23" i="3"/>
  <c r="D10" i="2" s="1"/>
  <c r="D14" i="2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I23" i="4"/>
  <c r="F11" i="2"/>
  <c r="G16" i="6"/>
  <c r="H23" i="14"/>
  <c r="F15" i="8" s="1"/>
  <c r="H23" i="12"/>
  <c r="F13" i="8"/>
  <c r="H23" i="13"/>
  <c r="F14" i="8" s="1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C8" i="8"/>
  <c r="C20" i="8" s="1"/>
  <c r="H9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E10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H35" i="13" l="1"/>
  <c r="F12" i="8"/>
  <c r="H23" i="15"/>
  <c r="F16" i="8" s="1"/>
  <c r="H23" i="9"/>
  <c r="F10" i="8" s="1"/>
  <c r="F14" i="2"/>
  <c r="G14" i="2"/>
  <c r="E11" i="8"/>
  <c r="E20" i="8" s="1"/>
  <c r="I15" i="6" s="1"/>
  <c r="I40" i="6" s="1"/>
  <c r="I23" i="10"/>
  <c r="F11" i="8" s="1"/>
  <c r="J44" i="6"/>
  <c r="E8" i="6"/>
  <c r="K42" i="6" s="1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D10" i="8"/>
  <c r="D20" i="8" s="1"/>
  <c r="G20" i="8" s="1"/>
  <c r="K15" i="6" s="1"/>
  <c r="K40" i="6" s="1"/>
  <c r="K43" i="6" s="1"/>
  <c r="F31" i="12"/>
  <c r="H23" i="3"/>
  <c r="F10" i="2" s="1"/>
  <c r="H28" i="9"/>
  <c r="H31" i="9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F20" i="8" l="1"/>
  <c r="J15" i="6" s="1"/>
  <c r="J40" i="6" s="1"/>
  <c r="H15" i="6"/>
  <c r="H40" i="6" s="1"/>
  <c r="J45" i="6" s="1"/>
  <c r="K45" i="6" s="1"/>
  <c r="K4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9420.00 - DAS CC Capitol West Stairs &amp; Surrounding Landings Repair - Increase Budget
$Joni
Trower, James
Aug 6, 2024, 7:46 PM (15 hours ago)
to me
Finance -
Please increase the MM FY25 0017-0001 Capitol Stairs budget for project 9420.00 by $700,000.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<sst xmlns="http://schemas.openxmlformats.org/spreadsheetml/2006/main" count="425" uniqueCount="198">
  <si>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</si>
  <si>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</si>
  <si>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</si>
  <si>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</si>
  <si>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</si>
  <si>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</si>
  <si>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</si>
  <si>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</si>
  <si>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</si>
  <si>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</si>
  <si>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</si>
  <si>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</si>
  <si>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</si>
  <si>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</si>
  <si>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</si>
  <si>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</si>
  <si>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</si>
  <si>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</si>
  <si>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</si>
  <si>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</si>
  <si>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</si>
  <si>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</si>
  <si>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</si>
  <si>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</si>
  <si>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</si>
  <si>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</si>
  <si>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</si>
  <si>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</si>
  <si>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</si>
  <si>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</si>
  <si>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</si>
  <si>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</si>
  <si>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</si>
  <si>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</si>
  <si>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</si>
  <si>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</si>
  <si>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</si>
  <si>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</si>
  <si>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</si>
  <si>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</si>
  <si>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</si>
  <si>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</si>
  <si>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</si>
  <si>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</si>
  <si>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</si>
  <si>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</si>
  <si>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</si>
  <si>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</si>
  <si>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</si>
  <si>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</si>
  <si>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</si>
  <si>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</si>
  <si>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</si>
  <si>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</si>
  <si>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</si>
  <si>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</si>
  <si>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</si>
  <si>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</si>
  <si>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</si>
  <si>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</si>
  <si>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</si>
  <si>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</si>
  <si>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</si>
  <si>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</si>
  <si>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</si>
  <si>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</si>
  <si>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Codes-0017-335-0001</t>
  </si>
  <si>
    <r>
      <t>Acct. Codes-0017-335-0001-</t>
    </r>
    <r>
      <rPr>
        <b/>
        <sz val="11"/>
        <color indexed="10"/>
        <rFont val="Arial"/>
        <family val="2"/>
      </rPr>
      <t>xxxx</t>
    </r>
  </si>
  <si>
    <t>Acct. Codes-0017-335-0001-xxxx</t>
  </si>
  <si>
    <t>9420.00</t>
  </si>
  <si>
    <t>DAS CC Capitol West Stairs &amp; Surrounding Landings Repairs</t>
  </si>
  <si>
    <t>James T.</t>
  </si>
  <si>
    <t>Project # 9420.00</t>
  </si>
  <si>
    <t>Program code 942000</t>
  </si>
  <si>
    <t>Project Manager - James T.</t>
  </si>
  <si>
    <t>Major Program 4D01</t>
  </si>
  <si>
    <t>eDAS  E2DW</t>
  </si>
  <si>
    <t>Neumann Brothers</t>
  </si>
  <si>
    <t>Vendor:  00002106354</t>
  </si>
  <si>
    <t>MA20436D</t>
  </si>
  <si>
    <t>Activity code:  BRUM</t>
  </si>
  <si>
    <t>Acct. Codes-0017-335-0001-9255</t>
  </si>
  <si>
    <t>PO Procore</t>
  </si>
  <si>
    <t>Labor  1268hrs @93.30</t>
  </si>
  <si>
    <t>Materials</t>
  </si>
  <si>
    <t>Labor OT 240hrs @114.77</t>
  </si>
  <si>
    <t>Project Manager 60Hrs @115</t>
  </si>
  <si>
    <t>Labor Double Time 240hrs @136.22</t>
  </si>
  <si>
    <t>Total Appropriation R60</t>
  </si>
  <si>
    <t>Samuels Group</t>
  </si>
  <si>
    <t>Vendor:  00003033402</t>
  </si>
  <si>
    <t>RFP1821335228-Samuels11012021</t>
  </si>
  <si>
    <t>Activity code:  CMGR</t>
  </si>
  <si>
    <t>CM Services</t>
  </si>
  <si>
    <t>Reimbursables</t>
  </si>
  <si>
    <t>Fee</t>
  </si>
  <si>
    <t>PO 33525187925</t>
  </si>
  <si>
    <t>PO 33525187926</t>
  </si>
  <si>
    <t>IET DAS202501115300001</t>
  </si>
  <si>
    <t>Finance Support for July 1-31,2024</t>
  </si>
  <si>
    <t>DAS Services for July 1-31, 2024</t>
  </si>
  <si>
    <t>PRC 3352518PA7926</t>
  </si>
  <si>
    <t>Inv. 7705.01940200</t>
  </si>
  <si>
    <t>Neumann Brothers (2)</t>
  </si>
  <si>
    <t>PO 33525222900</t>
  </si>
  <si>
    <t>Labor  1585hrs @93.30</t>
  </si>
  <si>
    <t>CO #1</t>
  </si>
  <si>
    <t>Total</t>
  </si>
  <si>
    <t>PRC 3352518PB7926</t>
  </si>
  <si>
    <t>Inv. 7705.02940200</t>
  </si>
  <si>
    <t>MTS Contracting</t>
  </si>
  <si>
    <t>Vendor:  00003067019</t>
  </si>
  <si>
    <t>MA005 20243C</t>
  </si>
  <si>
    <t>PO 33525262900</t>
  </si>
  <si>
    <t>Finance Support for August 1-31,2024</t>
  </si>
  <si>
    <t>DAS Services for August 1-31, 2024</t>
  </si>
  <si>
    <t>IET DAS202502115300001</t>
  </si>
  <si>
    <t>MTS Contracting (2)</t>
  </si>
  <si>
    <t>PO 33525267903</t>
  </si>
  <si>
    <t>PRC 3352518PC7926</t>
  </si>
  <si>
    <t>Inv. 7705.03940200</t>
  </si>
  <si>
    <t>IET DAS202503115300001</t>
  </si>
  <si>
    <t>CO #2</t>
  </si>
  <si>
    <t>PRC 3352518PA7925</t>
  </si>
  <si>
    <t>Inv. 56410</t>
  </si>
  <si>
    <t>Retainage</t>
  </si>
  <si>
    <t>CO #3</t>
  </si>
  <si>
    <t xml:space="preserve">Finance Support for September 1-30,2024 </t>
  </si>
  <si>
    <t>DAS Services for September 1-30,2024</t>
  </si>
  <si>
    <t>PRC 3352518PB7925</t>
  </si>
  <si>
    <t>Inv. 56508</t>
  </si>
  <si>
    <t>IET DAS202504115300001</t>
  </si>
  <si>
    <t xml:space="preserve">Finance Support for October 1-31,2024 </t>
  </si>
  <si>
    <t>DAS Services for October 1-31,2024</t>
  </si>
  <si>
    <t>PRC 3352518PC7925</t>
  </si>
  <si>
    <t>Inv. 56509</t>
  </si>
  <si>
    <t>PRC 3352518PD7926</t>
  </si>
  <si>
    <t>Inv. 7705.04940200</t>
  </si>
  <si>
    <t>PRC 3352522PA2900</t>
  </si>
  <si>
    <t>Inv. 56511</t>
  </si>
  <si>
    <t>CO #4</t>
  </si>
  <si>
    <t>PRC 3352518PD7925</t>
  </si>
  <si>
    <t>Inv. 56510</t>
  </si>
  <si>
    <t>PRC 3352526PA7903</t>
  </si>
  <si>
    <t>Inv. 24-5620A</t>
  </si>
  <si>
    <t>PRC 3352526PA2900</t>
  </si>
  <si>
    <t>PRC 3352518PE7926</t>
  </si>
  <si>
    <t>FINAL</t>
  </si>
  <si>
    <t>C</t>
  </si>
  <si>
    <t>Inv. 7705.0594200-FINAL</t>
  </si>
  <si>
    <t>Inv. 24-5620B</t>
  </si>
  <si>
    <t>IET DAS202505115300001</t>
  </si>
  <si>
    <t>Finance Support for November 1-30 2024</t>
  </si>
  <si>
    <t>DAS Support for November 1-30 2024</t>
  </si>
  <si>
    <t>PRC 3352522PB2900</t>
  </si>
  <si>
    <t>Inv. 56608</t>
  </si>
  <si>
    <t>CO #1 No Cost CO</t>
  </si>
  <si>
    <t>CO #5 No Cost CO</t>
  </si>
  <si>
    <t>PRC 3352518PE7925</t>
  </si>
  <si>
    <t>Inv. 56650</t>
  </si>
  <si>
    <t>PRC 3352526PB7903</t>
  </si>
  <si>
    <t>Inv. 24-5620B2</t>
  </si>
  <si>
    <t>Inv. 24-5620ARetainage</t>
  </si>
  <si>
    <t>PRC 3352526PB2900</t>
  </si>
  <si>
    <t>Inv. 82244E-001</t>
  </si>
  <si>
    <t>9500</t>
  </si>
  <si>
    <t>BRUM</t>
  </si>
  <si>
    <t>GAX 33525003904</t>
  </si>
  <si>
    <t xml:space="preserve">Waldinger Corp V#(00002116105)	
</t>
  </si>
  <si>
    <t>Samuels Group (2)</t>
  </si>
  <si>
    <t>PO 33525003910</t>
  </si>
  <si>
    <t>CM Close Out Services</t>
  </si>
  <si>
    <t>Bid Issuance 1 &amp; 2</t>
  </si>
  <si>
    <t>CM Services for Bid Issuance 3</t>
  </si>
  <si>
    <t>Bid Issuance 3 Reimbursables</t>
  </si>
  <si>
    <t>Grand Total</t>
  </si>
  <si>
    <t>2024 Iowa Acts, Chapter 1155, Section 1 (FY2025)</t>
  </si>
  <si>
    <t>PRC 3352522PC2900</t>
  </si>
  <si>
    <t>Inv. 56651</t>
  </si>
  <si>
    <t>IET DAS202506115300001</t>
  </si>
  <si>
    <t>Finance Support for December 1-31, 2024</t>
  </si>
  <si>
    <t>DAS Support for December 1-31, 2024</t>
  </si>
  <si>
    <t>PRC 3352526PC7903</t>
  </si>
  <si>
    <t>Inv. 24-5620B2 Retainage</t>
  </si>
  <si>
    <t>OPN Architects</t>
  </si>
  <si>
    <t>Acct. Codes-0017-335-0001-9260</t>
  </si>
  <si>
    <t>Vendor:  00003035830</t>
  </si>
  <si>
    <t>-</t>
  </si>
  <si>
    <t>Activity code: DSGN</t>
  </si>
  <si>
    <t>PO 33525016902</t>
  </si>
  <si>
    <t>Remaining in Bid Issuance</t>
  </si>
  <si>
    <t>Construction Field Observations</t>
  </si>
  <si>
    <t>Construction Documents</t>
  </si>
  <si>
    <t>Bidding/Negotiation</t>
  </si>
  <si>
    <t>Cost Estimayes</t>
  </si>
  <si>
    <t>Construction Admin</t>
  </si>
  <si>
    <t>PRC 3352518PF7925</t>
  </si>
  <si>
    <t>Inv. 56665-Retainage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</si>
</sst>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</numFmts>
  <fonts count="3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8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9" fillId="0" borderId="0" xfId="6" applyFont="1"/>
    <xf numFmtId="164" fontId="19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20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1" fillId="0" borderId="0" xfId="4" applyNumberFormat="1" applyFont="1" applyFill="1" applyBorder="1"/>
    <xf numFmtId="0" fontId="22" fillId="0" borderId="0" xfId="4" applyFont="1"/>
    <xf numFmtId="40" fontId="20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20" fillId="0" borderId="0" xfId="4" applyNumberFormat="1" applyFont="1"/>
    <xf numFmtId="40" fontId="20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3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4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5" fillId="0" borderId="0" xfId="0" applyFont="1" applyBorder="1"/>
    <xf numFmtId="40" fontId="5" fillId="0" borderId="0" xfId="5" applyNumberFormat="1" applyFont="1" applyAlignment="1">
      <alignment horizontal="center"/>
    </xf>
    <xf numFmtId="40" fontId="26" fillId="0" borderId="0" xfId="5" applyNumberFormat="1" applyFont="1"/>
    <xf numFmtId="40" fontId="5" fillId="0" borderId="0" xfId="5" applyNumberFormat="1" applyFont="1"/>
    <xf numFmtId="0" fontId="27" fillId="0" borderId="0" xfId="0" applyFont="1"/>
    <xf numFmtId="0" fontId="20" fillId="0" borderId="1" xfId="5" applyFont="1" applyBorder="1" applyAlignment="1">
      <alignment horizontal="center" textRotation="90" wrapText="1"/>
    </xf>
    <xf numFmtId="49" fontId="20" fillId="0" borderId="1" xfId="1" applyNumberFormat="1" applyFont="1" applyBorder="1" applyAlignment="1">
      <alignment horizontal="center" textRotation="90" wrapText="1"/>
    </xf>
    <xf numFmtId="40" fontId="20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7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9" fillId="0" borderId="5" xfId="5" applyNumberFormat="1" applyFont="1" applyFill="1" applyBorder="1" applyAlignment="1">
      <alignment horizontal="center" vertical="center"/>
    </xf>
    <xf numFmtId="40" fontId="29" fillId="0" borderId="5" xfId="5" applyNumberFormat="1" applyFont="1" applyFill="1" applyBorder="1" applyAlignment="1">
      <alignment horizontal="center" wrapText="1"/>
    </xf>
    <xf numFmtId="0" fontId="27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30" fillId="5" borderId="6" xfId="0" applyFont="1" applyFill="1" applyBorder="1" applyAlignment="1">
      <alignment wrapText="1"/>
    </xf>
    <xf numFmtId="0" fontId="30" fillId="0" borderId="0" xfId="0" applyFont="1"/>
    <xf numFmtId="0" fontId="30" fillId="5" borderId="5" xfId="0" applyFont="1" applyFill="1" applyBorder="1" applyAlignment="1">
      <alignment wrapText="1"/>
    </xf>
    <xf numFmtId="0" fontId="20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1" fillId="5" borderId="5" xfId="0" applyFont="1" applyFill="1" applyBorder="1" applyAlignment="1">
      <alignment vertical="center" wrapText="1"/>
    </xf>
    <xf numFmtId="0" fontId="30" fillId="0" borderId="5" xfId="0" applyFont="1" applyBorder="1"/>
    <xf numFmtId="0" fontId="32" fillId="0" borderId="0" xfId="0" applyFont="1"/>
    <xf numFmtId="0" fontId="20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1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8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7" fillId="0" borderId="11" xfId="0" applyNumberFormat="1" applyFont="1" applyBorder="1" applyAlignment="1">
      <alignment horizontal="center"/>
    </xf>
    <xf numFmtId="8" fontId="27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7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8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7" fillId="0" borderId="0" xfId="0" applyNumberFormat="1" applyFont="1" applyAlignment="1">
      <alignment horizontal="center"/>
    </xf>
    <xf numFmtId="0" fontId="2" fillId="0" borderId="0" xfId="5" applyFont="1"/>
    <xf numFmtId="0" fontId="27" fillId="0" borderId="0" xfId="0" applyFont="1" applyAlignment="1">
      <alignment horizontal="center"/>
    </xf>
    <xf numFmtId="0" fontId="27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20" fillId="0" borderId="0" xfId="5" applyNumberFormat="1" applyFont="1" applyBorder="1" applyAlignment="1">
      <alignment horizontal="center"/>
    </xf>
    <xf numFmtId="40" fontId="22" fillId="0" borderId="0" xfId="5" applyNumberFormat="1" applyFont="1" applyBorder="1" applyAlignment="1">
      <alignment horizontal="right"/>
    </xf>
    <xf numFmtId="49" fontId="5" fillId="0" borderId="0" xfId="4" applyNumberFormat="1" applyFont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9" fontId="5" fillId="0" borderId="0" xfId="4" applyNumberFormat="1" applyFont="1" applyFill="1" applyBorder="1" applyAlignment="1">
      <alignment horizontal="left"/>
    </xf>
    <xf numFmtId="0" fontId="3" fillId="0" borderId="1" xfId="4" applyFont="1" applyBorder="1"/>
    <xf numFmtId="4" fontId="16" fillId="0" borderId="0" xfId="4" applyNumberFormat="1" applyFont="1"/>
    <xf numFmtId="44" fontId="2" fillId="0" borderId="2" xfId="4" applyNumberFormat="1" applyFont="1" applyBorder="1"/>
    <xf numFmtId="0" fontId="20" fillId="0" borderId="0" xfId="6" applyFont="1"/>
    <xf numFmtId="4" fontId="22" fillId="0" borderId="0" xfId="6" applyNumberFormat="1" applyFont="1"/>
    <xf numFmtId="40" fontId="19" fillId="0" borderId="0" xfId="4" applyNumberFormat="1" applyFont="1" applyBorder="1"/>
    <xf numFmtId="0" fontId="19" fillId="0" borderId="0" xfId="4" applyFont="1"/>
    <xf numFmtId="164" fontId="19" fillId="0" borderId="0" xfId="4" applyNumberFormat="1" applyFont="1" applyFill="1"/>
    <xf numFmtId="0" fontId="22" fillId="0" borderId="0" xfId="6" applyFont="1"/>
    <xf numFmtId="1" fontId="19" fillId="0" borderId="0" xfId="4" applyNumberFormat="1" applyFont="1" applyAlignment="1">
      <alignment horizontal="left"/>
    </xf>
    <xf numFmtId="4" fontId="19" fillId="0" borderId="0" xfId="6" applyNumberFormat="1" applyFont="1"/>
    <xf numFmtId="49" fontId="19" fillId="0" borderId="0" xfId="4" applyNumberFormat="1" applyFont="1" applyBorder="1" applyAlignment="1">
      <alignment horizontal="left"/>
    </xf>
    <xf numFmtId="40" fontId="19" fillId="0" borderId="0" xfId="4" applyNumberFormat="1" applyFont="1"/>
    <xf numFmtId="164" fontId="34" fillId="0" borderId="0" xfId="0" applyNumberFormat="1" applyFont="1"/>
    <xf numFmtId="0" fontId="34" fillId="0" borderId="0" xfId="4" applyFont="1"/>
    <xf numFmtId="40" fontId="19" fillId="0" borderId="0" xfId="4" applyNumberFormat="1" applyFont="1" applyFill="1" applyBorder="1"/>
    <xf numFmtId="164" fontId="19" fillId="0" borderId="0" xfId="4" applyNumberFormat="1" applyFont="1" applyBorder="1"/>
    <xf numFmtId="0" fontId="19" fillId="0" borderId="0" xfId="4" applyFont="1" applyAlignment="1">
      <alignment horizontal="right"/>
    </xf>
    <xf numFmtId="40" fontId="35" fillId="0" borderId="0" xfId="4" applyNumberFormat="1" applyFont="1" applyFill="1" applyBorder="1"/>
    <xf numFmtId="164" fontId="19" fillId="0" borderId="0" xfId="4" applyNumberFormat="1" applyFont="1" applyBorder="1" applyAlignment="1">
      <alignment horizontal="left"/>
    </xf>
    <xf numFmtId="49" fontId="19" fillId="0" borderId="1" xfId="4" applyNumberFormat="1" applyFont="1" applyBorder="1" applyAlignment="1">
      <alignment horizontal="center" wrapText="1"/>
    </xf>
    <xf numFmtId="164" fontId="19" fillId="0" borderId="1" xfId="4" applyNumberFormat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40" fontId="19" fillId="0" borderId="1" xfId="4" applyNumberFormat="1" applyFont="1" applyBorder="1" applyAlignment="1">
      <alignment horizontal="center" wrapText="1"/>
    </xf>
    <xf numFmtId="49" fontId="22" fillId="0" borderId="0" xfId="4" applyNumberFormat="1" applyFont="1" applyBorder="1" applyAlignment="1"/>
    <xf numFmtId="164" fontId="22" fillId="0" borderId="0" xfId="4" applyNumberFormat="1" applyFont="1" applyAlignment="1">
      <alignment horizontal="center"/>
    </xf>
    <xf numFmtId="164" fontId="22" fillId="0" borderId="0" xfId="4" applyNumberFormat="1" applyFont="1" applyAlignment="1">
      <alignment horizontal="left"/>
    </xf>
    <xf numFmtId="4" fontId="20" fillId="0" borderId="0" xfId="4" applyNumberFormat="1" applyFont="1" applyAlignment="1">
      <alignment horizontal="center"/>
    </xf>
    <xf numFmtId="4" fontId="22" fillId="0" borderId="0" xfId="4" applyNumberFormat="1" applyFont="1" applyAlignment="1">
      <alignment horizontal="center"/>
    </xf>
    <xf numFmtId="4" fontId="22" fillId="0" borderId="0" xfId="4" applyNumberFormat="1" applyFont="1"/>
    <xf numFmtId="164" fontId="22" fillId="0" borderId="0" xfId="0" applyNumberFormat="1" applyFont="1" applyAlignment="1">
      <alignment horizontal="center"/>
    </xf>
    <xf numFmtId="4" fontId="20" fillId="0" borderId="0" xfId="4" applyNumberFormat="1" applyFont="1" applyAlignment="1">
      <alignment horizontal="right"/>
    </xf>
    <xf numFmtId="4" fontId="20" fillId="0" borderId="0" xfId="4" applyNumberFormat="1" applyFont="1"/>
    <xf numFmtId="40" fontId="20" fillId="0" borderId="0" xfId="4" applyNumberFormat="1" applyFont="1" applyAlignment="1">
      <alignment horizontal="center"/>
    </xf>
    <xf numFmtId="0" fontId="22" fillId="0" borderId="0" xfId="4" applyFont="1" applyAlignment="1">
      <alignment horizontal="left"/>
    </xf>
    <xf numFmtId="164" fontId="22" fillId="0" borderId="0" xfId="4" applyNumberFormat="1" applyFont="1"/>
    <xf numFmtId="164" fontId="20" fillId="0" borderId="0" xfId="4" applyNumberFormat="1" applyFont="1" applyBorder="1" applyAlignment="1">
      <alignment horizontal="left"/>
    </xf>
    <xf numFmtId="164" fontId="20" fillId="0" borderId="2" xfId="4" applyNumberFormat="1" applyFont="1" applyBorder="1"/>
    <xf numFmtId="44" fontId="20" fillId="0" borderId="2" xfId="2" applyFont="1" applyBorder="1"/>
    <xf numFmtId="49" fontId="22" fillId="0" borderId="0" xfId="4" applyNumberFormat="1" applyFont="1" applyBorder="1"/>
    <xf numFmtId="164" fontId="20" fillId="0" borderId="0" xfId="4" applyNumberFormat="1" applyFont="1"/>
    <xf numFmtId="49" fontId="22" fillId="0" borderId="0" xfId="4" applyNumberFormat="1" applyFont="1"/>
    <xf numFmtId="40" fontId="22" fillId="0" borderId="0" xfId="4" applyNumberFormat="1" applyFont="1"/>
    <xf numFmtId="4" fontId="11" fillId="0" borderId="0" xfId="4" applyNumberFormat="1" applyFont="1"/>
    <xf numFmtId="0" fontId="19" fillId="0" borderId="1" xfId="4" applyFont="1" applyBorder="1"/>
    <xf numFmtId="164" fontId="22" fillId="0" borderId="0" xfId="4" applyNumberFormat="1" applyFont="1" applyBorder="1"/>
    <xf numFmtId="4" fontId="22" fillId="0" borderId="0" xfId="4" applyNumberFormat="1" applyFont="1" applyBorder="1"/>
    <xf numFmtId="0" fontId="22" fillId="0" borderId="0" xfId="4" applyFont="1" applyBorder="1"/>
    <xf numFmtId="4" fontId="20" fillId="0" borderId="0" xfId="4" applyNumberFormat="1" applyFont="1" applyBorder="1"/>
    <xf numFmtId="40" fontId="22" fillId="0" borderId="0" xfId="4" applyNumberFormat="1" applyFont="1" applyBorder="1"/>
    <xf numFmtId="49" fontId="5" fillId="0" borderId="0" xfId="4" applyNumberFormat="1" applyFont="1" applyAlignment="1">
      <alignment horizontal="left" vertical="top" wrapText="1"/>
    </xf>
    <xf numFmtId="0" fontId="3" fillId="0" borderId="0" xfId="4" applyFont="1" applyBorder="1"/>
    <xf numFmtId="0" fontId="36" fillId="0" borderId="0" xfId="0" applyFont="1" applyFill="1" applyBorder="1" applyAlignment="1"/>
    <xf numFmtId="166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5" fillId="0" borderId="0" xfId="0" applyFont="1"/>
    <xf numFmtId="0" fontId="23" fillId="0" borderId="0" xfId="0" applyFont="1" applyFill="1"/>
    <xf numFmtId="164" fontId="2" fillId="0" borderId="0" xfId="4" applyNumberFormat="1" applyFont="1" applyBorder="1"/>
    <xf numFmtId="44" fontId="2" fillId="0" borderId="0" xfId="2" applyFont="1" applyBorder="1"/>
    <xf numFmtId="0" fontId="5" fillId="0" borderId="0" xfId="4" applyFont="1" applyBorder="1"/>
    <xf numFmtId="40" fontId="5" fillId="0" borderId="0" xfId="4" applyNumberFormat="1" applyFont="1" applyBorder="1"/>
    <xf numFmtId="44" fontId="20" fillId="0" borderId="2" xfId="4" applyNumberFormat="1" applyFont="1" applyBorder="1"/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18</xdr:col>
      <xdr:colOff>495300</xdr:colOff>
      <xdr:row>25</xdr:row>
      <xdr:rowOff>140970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6D0AB2C-150C-4979-9BAF-348F885F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1146810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47625</xdr:rowOff>
    </xdr:from>
    <xdr:to>
      <xdr:col>18</xdr:col>
      <xdr:colOff>91440</xdr:colOff>
      <xdr:row>69</xdr:row>
      <xdr:rowOff>129540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91C106B-C0EB-4849-8956-2821E8F2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"/>
          <a:ext cx="1106805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workbookViewId="0">
      <selection activeCell="G3" sqref="G3"/>
    </sheetView>
  </sheetViews>
  <sheetFormatPr defaultRowHeight="15" x14ac:dyDescent="0.25"/>
  <sheetData>
    <row r="1" spans="1:1" x14ac:dyDescent="0.25">
      <c r="A1" s="261" t="s">
        <v>176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88</v>
      </c>
      <c r="D3" s="198">
        <v>2000000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2000000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1500000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500000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69</v>
      </c>
      <c r="C15" s="141" t="s">
        <v>70</v>
      </c>
      <c r="D15" s="134" t="s">
        <v>71</v>
      </c>
      <c r="E15" s="142">
        <f>800000+700000</f>
        <v>1500000</v>
      </c>
      <c r="F15" s="134"/>
      <c r="G15" s="142">
        <f t="shared" ref="G15:G37" si="0">E15+F15</f>
        <v>1500000</v>
      </c>
      <c r="H15" s="134">
        <f>'RECAP #9420.00'!D20</f>
        <v>1217835.8400000001</v>
      </c>
      <c r="I15" s="134">
        <f>'RECAP #9420.00'!E20</f>
        <v>850949.42999999993</v>
      </c>
      <c r="J15" s="134">
        <f>'RECAP #9420.00'!F20</f>
        <v>366886.41000000015</v>
      </c>
      <c r="K15" s="134">
        <f>'RECAP #9420.00'!G20</f>
        <v>282164.15999999992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/>
      <c r="C16" s="141"/>
      <c r="D16" s="134"/>
      <c r="E16" s="142"/>
      <c r="F16" s="134"/>
      <c r="G16" s="142">
        <f t="shared" si="0"/>
        <v>0</v>
      </c>
      <c r="H16" s="134"/>
      <c r="I16" s="134"/>
      <c r="J16" s="134"/>
      <c r="K16" s="134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1500000</v>
      </c>
      <c r="F40" s="161">
        <f t="shared" ref="F40:K40" si="1">SUM(F13:F39)</f>
        <v>0</v>
      </c>
      <c r="G40" s="161">
        <f t="shared" si="1"/>
        <v>1500000</v>
      </c>
      <c r="H40" s="161">
        <f t="shared" si="1"/>
        <v>1217835.8400000001</v>
      </c>
      <c r="I40" s="161">
        <f t="shared" si="1"/>
        <v>850949.42999999993</v>
      </c>
      <c r="J40" s="161">
        <f t="shared" si="1"/>
        <v>366886.41000000015</v>
      </c>
      <c r="K40" s="161">
        <f t="shared" si="1"/>
        <v>282164.15999999992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500000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782164.15999999992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2000000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-1217835.8400000001</v>
      </c>
      <c r="K45" s="175">
        <f>SUM(J44:J45)</f>
        <v>782164.15999999992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0001
&amp;A
&amp;D
</oddHeader>
    <oddFooter>&amp;LAcct Codes 0017-335-0001
Reversion 6/30/2025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opLeftCell="A7" zoomScaleNormal="100" workbookViewId="0">
      <selection activeCell="A10" sqref="A10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70</v>
      </c>
      <c r="C1" s="3"/>
    </row>
    <row r="2" spans="1:8" ht="15.75" x14ac:dyDescent="0.25">
      <c r="B2" s="6" t="s">
        <v>72</v>
      </c>
    </row>
    <row r="3" spans="1:8" ht="15.75" x14ac:dyDescent="0.25">
      <c r="B3" s="7" t="s">
        <v>73</v>
      </c>
      <c r="E3" s="8" t="s">
        <v>75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FINANCIAL!G15</f>
        <v>1500000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A10" s="212" t="s">
        <v>148</v>
      </c>
      <c r="B10" s="5" t="s">
        <v>77</v>
      </c>
      <c r="C10" s="26"/>
      <c r="D10" s="24">
        <f>'#9420.00 Neumann Brothers'!D23</f>
        <v>158157.09</v>
      </c>
      <c r="E10" s="24">
        <f>'#9420.00 Neumann Brothers'!F23</f>
        <v>158157.08999999997</v>
      </c>
      <c r="F10" s="24">
        <f>'#9420.00 Neumann Brothers'!H23</f>
        <v>0</v>
      </c>
      <c r="G10" s="25"/>
      <c r="H10" s="17"/>
    </row>
    <row r="11" spans="1:8" x14ac:dyDescent="0.2">
      <c r="B11" s="5" t="s">
        <v>14</v>
      </c>
      <c r="C11" s="26"/>
      <c r="D11" s="24">
        <f>'#9420.00 PM TIME'!E23</f>
        <v>20000</v>
      </c>
      <c r="E11" s="24">
        <f>'#9420.00 PM TIME'!G23</f>
        <v>14470.960000000001</v>
      </c>
      <c r="F11" s="24">
        <f>'#9420.00 PM TIME'!I23</f>
        <v>5529.0399999999991</v>
      </c>
      <c r="G11" s="25"/>
      <c r="H11" s="17"/>
    </row>
    <row r="12" spans="1:8" x14ac:dyDescent="0.2">
      <c r="B12" s="5" t="s">
        <v>15</v>
      </c>
      <c r="C12" s="27"/>
      <c r="D12" s="28">
        <f>'#9420.00 Misc'!G22</f>
        <v>1191.1600000000001</v>
      </c>
      <c r="E12" s="28">
        <f>'#9420.00 Misc'!G22</f>
        <v>1191.1600000000001</v>
      </c>
      <c r="F12" s="24">
        <f>D12-E12</f>
        <v>0</v>
      </c>
      <c r="G12" s="25"/>
      <c r="H12" s="17"/>
    </row>
    <row r="13" spans="1:8" x14ac:dyDescent="0.2">
      <c r="A13" s="212" t="s">
        <v>148</v>
      </c>
      <c r="B13" s="5" t="s">
        <v>89</v>
      </c>
      <c r="C13" s="27"/>
      <c r="D13" s="28">
        <f>'#9420.00 Samuels Group'!D23</f>
        <v>124029.1</v>
      </c>
      <c r="E13" s="28">
        <f>'#9420.00 Samuels Group'!F23</f>
        <v>124029.1</v>
      </c>
      <c r="F13" s="24">
        <f>'#9420.00 Samuels Group'!H23</f>
        <v>0</v>
      </c>
      <c r="G13" s="25"/>
      <c r="H13" s="17"/>
    </row>
    <row r="14" spans="1:8" x14ac:dyDescent="0.2">
      <c r="B14" s="5" t="s">
        <v>103</v>
      </c>
      <c r="C14" s="27"/>
      <c r="D14" s="28">
        <f>'#9420.00 Neumann Brothers (2)'!D23</f>
        <v>722956.1</v>
      </c>
      <c r="E14" s="28">
        <f>'#9420.00 Neumann Brothers (2)'!F23</f>
        <v>500680.53</v>
      </c>
      <c r="F14" s="24">
        <f>'#9420.00 Neumann Brothers (2)'!H23</f>
        <v>222275.56999999995</v>
      </c>
      <c r="G14" s="25"/>
      <c r="H14" s="17"/>
    </row>
    <row r="15" spans="1:8" x14ac:dyDescent="0.2">
      <c r="A15" s="212" t="s">
        <v>148</v>
      </c>
      <c r="B15" s="5" t="s">
        <v>110</v>
      </c>
      <c r="C15" s="27"/>
      <c r="D15" s="28">
        <f>'#9420.00 MTS Contracting'!D23</f>
        <v>17766.850000000002</v>
      </c>
      <c r="E15" s="28">
        <f>'#9420.00 MTS Contracting'!F23</f>
        <v>17766.849999999999</v>
      </c>
      <c r="F15" s="24">
        <f>'#9420.00 MTS Contracting'!H23</f>
        <v>0</v>
      </c>
      <c r="G15" s="25"/>
      <c r="H15" s="17"/>
    </row>
    <row r="16" spans="1:8" x14ac:dyDescent="0.2">
      <c r="A16" s="212" t="s">
        <v>148</v>
      </c>
      <c r="B16" s="5" t="s">
        <v>117</v>
      </c>
      <c r="C16" s="27"/>
      <c r="D16" s="28">
        <f>'#9420.00 MTS Contracting (2)'!D23</f>
        <v>34653.74</v>
      </c>
      <c r="E16" s="28">
        <f>'#9420.00 MTS Contracting (2)'!F23</f>
        <v>34653.74</v>
      </c>
      <c r="F16" s="24">
        <f>'#9420.00 MTS Contracting (2)'!H23</f>
        <v>0</v>
      </c>
      <c r="G16" s="25"/>
      <c r="H16" s="17"/>
    </row>
    <row r="17" spans="1:8" x14ac:dyDescent="0.2">
      <c r="A17" s="212"/>
      <c r="B17" s="5" t="s">
        <v>169</v>
      </c>
      <c r="C17" s="27"/>
      <c r="D17" s="28">
        <f>'#9420.00 Samuels Group (2)'!D23</f>
        <v>65217.8</v>
      </c>
      <c r="E17" s="28">
        <f>'#9420.00 Samuels Group (2)'!F23</f>
        <v>0</v>
      </c>
      <c r="F17" s="24">
        <f>'#9420.00 Samuels Group (2)'!H23</f>
        <v>65217.8</v>
      </c>
      <c r="G17" s="25"/>
      <c r="H17" s="17"/>
    </row>
    <row r="18" spans="1:8" x14ac:dyDescent="0.2">
      <c r="A18" s="212"/>
      <c r="B18" s="5" t="s">
        <v>184</v>
      </c>
      <c r="C18" s="27"/>
      <c r="D18" s="28">
        <f>'#9420.00 OPN Architects'!D23</f>
        <v>73864</v>
      </c>
      <c r="E18" s="28">
        <f>'#9420.00 OPN Architects'!F23</f>
        <v>0</v>
      </c>
      <c r="F18" s="24">
        <f>'#9420.00 OPN Architects'!H23</f>
        <v>73864</v>
      </c>
      <c r="G18" s="25"/>
      <c r="H18" s="17"/>
    </row>
    <row r="19" spans="1:8" s="17" customFormat="1" ht="13.35" customHeight="1" x14ac:dyDescent="0.2">
      <c r="A19" s="12"/>
      <c r="B19" s="5"/>
      <c r="C19" s="27"/>
      <c r="D19" s="28"/>
      <c r="E19" s="28"/>
      <c r="F19" s="24"/>
      <c r="G19" s="29"/>
    </row>
    <row r="20" spans="1:8" s="30" customFormat="1" ht="24" customHeight="1" thickBot="1" x14ac:dyDescent="0.3">
      <c r="B20" s="31" t="s">
        <v>16</v>
      </c>
      <c r="C20" s="32">
        <f>SUM(C8:C19)</f>
        <v>1500000</v>
      </c>
      <c r="D20" s="32">
        <f>SUM(D8:D19)</f>
        <v>1217835.8400000001</v>
      </c>
      <c r="E20" s="32">
        <f>SUM(E8:E19)</f>
        <v>850949.42999999993</v>
      </c>
      <c r="F20" s="32">
        <f>SUM(D20-E20)</f>
        <v>366886.41000000015</v>
      </c>
      <c r="G20" s="32">
        <f>C20-D20</f>
        <v>282164.15999999992</v>
      </c>
    </row>
    <row r="21" spans="1:8" s="17" customFormat="1" ht="13.35" customHeight="1" thickTop="1" x14ac:dyDescent="0.2">
      <c r="A21" s="12"/>
      <c r="B21" s="5"/>
      <c r="C21" s="5"/>
      <c r="D21" s="29"/>
      <c r="E21" s="29"/>
      <c r="F21" s="29"/>
      <c r="G21" s="29"/>
    </row>
    <row r="22" spans="1:8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8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8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8" s="17" customFormat="1" ht="13.35" customHeight="1" x14ac:dyDescent="0.2">
      <c r="A25" s="12"/>
      <c r="B25" s="5"/>
      <c r="C25" s="5"/>
      <c r="D25" s="29"/>
      <c r="E25" s="29"/>
      <c r="F25" s="29"/>
      <c r="G25" s="29"/>
    </row>
    <row r="26" spans="1:8" s="17" customFormat="1" ht="13.35" customHeight="1" x14ac:dyDescent="0.2">
      <c r="A26" s="12"/>
      <c r="B26" s="5"/>
      <c r="C26" s="5"/>
      <c r="D26" s="29"/>
      <c r="E26" s="29"/>
      <c r="F26" s="29"/>
      <c r="G26" s="29"/>
    </row>
    <row r="27" spans="1:8" s="17" customFormat="1" ht="13.35" customHeight="1" x14ac:dyDescent="0.2">
      <c r="A27" s="12"/>
      <c r="B27" s="5"/>
      <c r="C27" s="5"/>
      <c r="D27" s="29"/>
      <c r="E27" s="29"/>
      <c r="F27" s="29"/>
      <c r="G27" s="29"/>
    </row>
    <row r="28" spans="1:8" s="17" customFormat="1" ht="13.35" customHeight="1" x14ac:dyDescent="0.2">
      <c r="A28" s="12"/>
      <c r="B28" s="5"/>
      <c r="C28" s="5"/>
      <c r="D28" s="29"/>
      <c r="E28" s="29"/>
      <c r="F28" s="29"/>
      <c r="G28" s="29"/>
    </row>
    <row r="29" spans="1:8" x14ac:dyDescent="0.2">
      <c r="D29" s="33"/>
    </row>
    <row r="30" spans="1:8" x14ac:dyDescent="0.2">
      <c r="D30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I627"/>
  <sheetViews>
    <sheetView topLeftCell="A4" zoomScaleNormal="100" workbookViewId="0">
      <selection activeCell="A19" sqref="A19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31.2851562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6.570312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77</v>
      </c>
      <c r="B4" s="37"/>
      <c r="D4" s="220" t="s">
        <v>78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79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96</v>
      </c>
      <c r="B9" s="234">
        <v>45478</v>
      </c>
      <c r="C9" s="235" t="s">
        <v>82</v>
      </c>
      <c r="D9" s="236">
        <v>262788</v>
      </c>
      <c r="E9" s="237">
        <f>D9</f>
        <v>262788</v>
      </c>
      <c r="F9" s="238"/>
      <c r="G9" s="238"/>
      <c r="H9" s="238">
        <f>E9</f>
        <v>262788</v>
      </c>
    </row>
    <row r="10" spans="1:9" x14ac:dyDescent="0.2">
      <c r="A10" s="233" t="s">
        <v>123</v>
      </c>
      <c r="B10" s="239">
        <v>45579</v>
      </c>
      <c r="C10" s="235" t="s">
        <v>124</v>
      </c>
      <c r="D10" s="236"/>
      <c r="E10" s="237">
        <f t="shared" ref="E10:E21" si="0">E9+D10</f>
        <v>262788</v>
      </c>
      <c r="F10" s="240">
        <v>52678.36</v>
      </c>
      <c r="G10" s="238">
        <f t="shared" ref="G10:G21" si="1">G9+F10</f>
        <v>52678.36</v>
      </c>
      <c r="H10" s="238">
        <f t="shared" ref="H10:H21" si="2">H9-F10+D10</f>
        <v>210109.64</v>
      </c>
      <c r="I10" s="241">
        <f>2772.54</f>
        <v>2772.54</v>
      </c>
    </row>
    <row r="11" spans="1:9" x14ac:dyDescent="0.2">
      <c r="A11" s="233" t="s">
        <v>129</v>
      </c>
      <c r="B11" s="234">
        <v>45596</v>
      </c>
      <c r="C11" s="235" t="s">
        <v>130</v>
      </c>
      <c r="D11" s="236"/>
      <c r="E11" s="237">
        <f t="shared" si="0"/>
        <v>262788</v>
      </c>
      <c r="F11" s="240">
        <v>21145.29</v>
      </c>
      <c r="G11" s="238">
        <f t="shared" si="1"/>
        <v>73823.649999999994</v>
      </c>
      <c r="H11" s="238">
        <f t="shared" si="2"/>
        <v>188964.35</v>
      </c>
      <c r="I11" s="241">
        <f>I10+1112.91</f>
        <v>3885.45</v>
      </c>
    </row>
    <row r="12" spans="1:9" x14ac:dyDescent="0.2">
      <c r="A12" s="233" t="s">
        <v>134</v>
      </c>
      <c r="B12" s="234">
        <v>45608</v>
      </c>
      <c r="C12" s="235" t="s">
        <v>135</v>
      </c>
      <c r="D12" s="237"/>
      <c r="E12" s="237">
        <f t="shared" si="0"/>
        <v>262788</v>
      </c>
      <c r="F12" s="240">
        <v>23248.89</v>
      </c>
      <c r="G12" s="238">
        <f t="shared" si="1"/>
        <v>97072.54</v>
      </c>
      <c r="H12" s="238">
        <f t="shared" si="2"/>
        <v>165715.46000000002</v>
      </c>
      <c r="I12" s="241">
        <f>I11+1223.63</f>
        <v>5109.08</v>
      </c>
    </row>
    <row r="13" spans="1:9" x14ac:dyDescent="0.2">
      <c r="A13" s="233" t="s">
        <v>141</v>
      </c>
      <c r="B13" s="234">
        <v>45629</v>
      </c>
      <c r="C13" s="235" t="s">
        <v>142</v>
      </c>
      <c r="D13" s="237"/>
      <c r="E13" s="237">
        <f t="shared" si="0"/>
        <v>262788</v>
      </c>
      <c r="F13" s="240">
        <v>33279.39</v>
      </c>
      <c r="G13" s="238">
        <f t="shared" si="1"/>
        <v>130351.93</v>
      </c>
      <c r="H13" s="238">
        <f t="shared" si="2"/>
        <v>132436.07</v>
      </c>
      <c r="I13" s="241">
        <f>I12+1751.55</f>
        <v>6860.63</v>
      </c>
    </row>
    <row r="14" spans="1:9" x14ac:dyDescent="0.2">
      <c r="A14" s="233" t="s">
        <v>158</v>
      </c>
      <c r="B14" s="234">
        <v>45649</v>
      </c>
      <c r="C14" s="235" t="s">
        <v>159</v>
      </c>
      <c r="D14" s="236"/>
      <c r="E14" s="237">
        <f t="shared" si="0"/>
        <v>262788</v>
      </c>
      <c r="F14" s="240">
        <v>19897.3</v>
      </c>
      <c r="G14" s="238">
        <f t="shared" si="1"/>
        <v>150249.22999999998</v>
      </c>
      <c r="H14" s="238">
        <f t="shared" si="2"/>
        <v>112538.77</v>
      </c>
      <c r="I14" s="241">
        <f>I13+1047.23</f>
        <v>7907.8600000000006</v>
      </c>
    </row>
    <row r="15" spans="1:9" x14ac:dyDescent="0.2">
      <c r="A15" s="233" t="s">
        <v>196</v>
      </c>
      <c r="B15" s="234">
        <v>45688</v>
      </c>
      <c r="C15" s="235" t="s">
        <v>197</v>
      </c>
      <c r="D15" s="242">
        <v>-104630.91</v>
      </c>
      <c r="E15" s="237">
        <f t="shared" si="0"/>
        <v>158157.09</v>
      </c>
      <c r="F15" s="241">
        <v>7907.86</v>
      </c>
      <c r="G15" s="238">
        <f t="shared" si="1"/>
        <v>158157.08999999997</v>
      </c>
      <c r="H15" s="238">
        <f t="shared" si="2"/>
        <v>0</v>
      </c>
    </row>
    <row r="16" spans="1:9" x14ac:dyDescent="0.2">
      <c r="A16" s="233"/>
      <c r="B16" s="234"/>
      <c r="C16" s="235"/>
      <c r="D16" s="237"/>
      <c r="E16" s="237">
        <f t="shared" si="0"/>
        <v>158157.09</v>
      </c>
      <c r="F16" s="241"/>
      <c r="G16" s="238">
        <f t="shared" si="1"/>
        <v>158157.08999999997</v>
      </c>
      <c r="H16" s="238">
        <f t="shared" si="2"/>
        <v>0</v>
      </c>
    </row>
    <row r="17" spans="1:9" x14ac:dyDescent="0.2">
      <c r="A17" s="233"/>
      <c r="B17" s="234"/>
      <c r="C17" s="235"/>
      <c r="D17" s="237"/>
      <c r="E17" s="237">
        <f t="shared" si="0"/>
        <v>158157.09</v>
      </c>
      <c r="F17" s="241"/>
      <c r="G17" s="238">
        <f t="shared" si="1"/>
        <v>158157.08999999997</v>
      </c>
      <c r="H17" s="238">
        <f t="shared" si="2"/>
        <v>0</v>
      </c>
    </row>
    <row r="18" spans="1:9" x14ac:dyDescent="0.2">
      <c r="A18" s="233"/>
      <c r="B18" s="234"/>
      <c r="C18" s="235"/>
      <c r="D18" s="237"/>
      <c r="E18" s="237">
        <f t="shared" si="0"/>
        <v>158157.09</v>
      </c>
      <c r="F18" s="241"/>
      <c r="G18" s="238">
        <f t="shared" si="1"/>
        <v>158157.08999999997</v>
      </c>
      <c r="H18" s="238">
        <f t="shared" si="2"/>
        <v>0</v>
      </c>
    </row>
    <row r="19" spans="1:9" x14ac:dyDescent="0.2">
      <c r="A19" s="233"/>
      <c r="B19" s="234"/>
      <c r="C19" s="235"/>
      <c r="D19" s="237"/>
      <c r="E19" s="237">
        <f t="shared" si="0"/>
        <v>158157.09</v>
      </c>
      <c r="F19" s="238"/>
      <c r="G19" s="238">
        <f t="shared" si="1"/>
        <v>158157.08999999997</v>
      </c>
      <c r="H19" s="238">
        <f t="shared" si="2"/>
        <v>0</v>
      </c>
    </row>
    <row r="20" spans="1:9" x14ac:dyDescent="0.2">
      <c r="A20" s="233"/>
      <c r="B20" s="234"/>
      <c r="C20" s="235"/>
      <c r="D20" s="237"/>
      <c r="E20" s="237">
        <f t="shared" si="0"/>
        <v>158157.09</v>
      </c>
      <c r="F20" s="238"/>
      <c r="G20" s="238">
        <f t="shared" si="1"/>
        <v>158157.08999999997</v>
      </c>
      <c r="H20" s="238">
        <f t="shared" si="2"/>
        <v>0</v>
      </c>
    </row>
    <row r="21" spans="1:9" x14ac:dyDescent="0.2">
      <c r="A21" s="233"/>
      <c r="B21" s="234"/>
      <c r="C21" s="243"/>
      <c r="D21" s="237"/>
      <c r="E21" s="237">
        <f t="shared" si="0"/>
        <v>158157.09</v>
      </c>
      <c r="F21" s="238"/>
      <c r="G21" s="238">
        <f t="shared" si="1"/>
        <v>158157.08999999997</v>
      </c>
      <c r="H21" s="238">
        <f t="shared" si="2"/>
        <v>0</v>
      </c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158157.09</v>
      </c>
      <c r="E23" s="247"/>
      <c r="F23" s="247">
        <f>SUM(F9:F22)</f>
        <v>158157.08999999997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44" t="s">
        <v>83</v>
      </c>
      <c r="D26" s="238">
        <f>118304.4-47163.15</f>
        <v>71141.25</v>
      </c>
      <c r="E26" s="238"/>
      <c r="F26" s="238">
        <f>25349.61+5584+13117.98+16619.06+6913.53+3557.07</f>
        <v>71141.25</v>
      </c>
      <c r="G26" s="238"/>
      <c r="H26" s="238">
        <f>D26-F26</f>
        <v>0</v>
      </c>
    </row>
    <row r="27" spans="1:9" x14ac:dyDescent="0.2">
      <c r="C27" s="244" t="s">
        <v>84</v>
      </c>
      <c r="D27" s="238">
        <f>77346-2172.24</f>
        <v>75173.759999999995</v>
      </c>
      <c r="E27" s="238"/>
      <c r="F27" s="238">
        <f>25255.4+10536.66+8220.67+14745.66+12656.68+3758.69</f>
        <v>75173.760000000009</v>
      </c>
      <c r="G27" s="238"/>
      <c r="H27" s="238">
        <f>D27-F27</f>
        <v>0</v>
      </c>
    </row>
    <row r="28" spans="1:9" x14ac:dyDescent="0.2">
      <c r="C28" s="244" t="s">
        <v>85</v>
      </c>
      <c r="D28" s="238">
        <f>27544.8-23011.38</f>
        <v>4533.4199999999983</v>
      </c>
      <c r="E28" s="238"/>
      <c r="F28" s="238">
        <f>1199.35+436.13+817.74+1526.44+327.09+226.67</f>
        <v>4533.42</v>
      </c>
      <c r="G28" s="238"/>
      <c r="H28" s="238">
        <f>D28-F28</f>
        <v>0</v>
      </c>
    </row>
    <row r="29" spans="1:9" x14ac:dyDescent="0.2">
      <c r="C29" s="244" t="s">
        <v>86</v>
      </c>
      <c r="D29" s="238">
        <v>6900</v>
      </c>
      <c r="E29" s="238"/>
      <c r="F29" s="238">
        <f>874+4588.5+1092.5+345</f>
        <v>6900</v>
      </c>
      <c r="G29" s="238"/>
      <c r="H29" s="238">
        <f>D29-F29</f>
        <v>0</v>
      </c>
    </row>
    <row r="30" spans="1:9" x14ac:dyDescent="0.2">
      <c r="C30" s="244" t="s">
        <v>87</v>
      </c>
      <c r="D30" s="238">
        <f>32692.8-32284.14</f>
        <v>408.65999999999985</v>
      </c>
      <c r="E30" s="238"/>
      <c r="F30" s="238">
        <f>388.23+20.43</f>
        <v>408.66</v>
      </c>
      <c r="G30" s="238"/>
      <c r="H30" s="238">
        <f>D30-F30</f>
        <v>0</v>
      </c>
    </row>
    <row r="31" spans="1:9" ht="13.5" thickBot="1" x14ac:dyDescent="0.25">
      <c r="D31" s="270">
        <f>SUM(D26:D30)</f>
        <v>158157.09</v>
      </c>
      <c r="E31" s="238"/>
      <c r="F31" s="270">
        <f>SUM(F26:F30)</f>
        <v>158157.09000000003</v>
      </c>
      <c r="G31" s="238"/>
      <c r="H31" s="270">
        <f>SUM(H26:H30)</f>
        <v>0</v>
      </c>
    </row>
    <row r="32" spans="1:9" ht="13.5" thickTop="1" x14ac:dyDescent="0.2">
      <c r="E32" s="250"/>
    </row>
    <row r="33" spans="5:5" x14ac:dyDescent="0.2">
      <c r="E33" s="250"/>
    </row>
    <row r="34" spans="5:5" x14ac:dyDescent="0.2">
      <c r="E34" s="250"/>
    </row>
    <row r="35" spans="5:5" x14ac:dyDescent="0.2">
      <c r="E35" s="250"/>
    </row>
    <row r="36" spans="5:5" x14ac:dyDescent="0.2">
      <c r="E36" s="250"/>
    </row>
    <row r="37" spans="5:5" x14ac:dyDescent="0.2">
      <c r="E37" s="250"/>
    </row>
    <row r="38" spans="5:5" x14ac:dyDescent="0.2">
      <c r="E38" s="250"/>
    </row>
    <row r="39" spans="5:5" x14ac:dyDescent="0.2">
      <c r="E39" s="250"/>
    </row>
    <row r="40" spans="5:5" x14ac:dyDescent="0.2">
      <c r="E40" s="250"/>
    </row>
    <row r="41" spans="5:5" x14ac:dyDescent="0.2">
      <c r="E41" s="250"/>
    </row>
    <row r="42" spans="5:5" x14ac:dyDescent="0.2">
      <c r="E42" s="250"/>
    </row>
    <row r="43" spans="5:5" x14ac:dyDescent="0.2">
      <c r="E43" s="250"/>
    </row>
    <row r="44" spans="5:5" x14ac:dyDescent="0.2">
      <c r="E44" s="250"/>
    </row>
    <row r="45" spans="5:5" x14ac:dyDescent="0.2">
      <c r="E45" s="250"/>
    </row>
    <row r="46" spans="5:5" x14ac:dyDescent="0.2">
      <c r="E46" s="250"/>
    </row>
    <row r="47" spans="5:5" x14ac:dyDescent="0.2">
      <c r="E47" s="250"/>
    </row>
    <row r="48" spans="5:5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</sheetData>
  <pageMargins left="0.25" right="0.25" top="0.95" bottom="0.75" header="0.09" footer="0.3"/>
  <pageSetup scale="68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27"/>
  <sheetViews>
    <sheetView topLeftCell="A4" zoomScaleNormal="100" workbookViewId="0">
      <selection activeCell="D31" sqref="D3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#9420.00'!B2</f>
        <v>Project # 9420.00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#9420.00'!B3</f>
        <v>Program code 942000</v>
      </c>
      <c r="B3" s="5"/>
      <c r="C3" s="5"/>
      <c r="D3" s="4"/>
      <c r="E3" s="8" t="str">
        <f>'RECAP #9420.00'!E3</f>
        <v>Major Program 4D01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76</v>
      </c>
      <c r="F6" s="50"/>
      <c r="G6" s="51"/>
      <c r="H6" s="47"/>
      <c r="I6" s="42"/>
    </row>
    <row r="7" spans="1:10" s="35" customFormat="1" ht="15.75" x14ac:dyDescent="0.25">
      <c r="A7" s="13" t="str">
        <f>'RECAP #9420.00'!B6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2">
        <v>20000</v>
      </c>
      <c r="F9" s="63">
        <f>E9</f>
        <v>20000</v>
      </c>
      <c r="G9" s="64"/>
      <c r="H9" s="64"/>
      <c r="I9" s="64">
        <f>F9</f>
        <v>20000</v>
      </c>
    </row>
    <row r="10" spans="1:10" x14ac:dyDescent="0.2">
      <c r="A10" s="200" t="s">
        <v>98</v>
      </c>
      <c r="B10" s="60">
        <v>45511</v>
      </c>
      <c r="C10" s="201">
        <v>2507</v>
      </c>
      <c r="D10" s="83" t="s">
        <v>99</v>
      </c>
      <c r="E10" s="63"/>
      <c r="F10" s="63">
        <f t="shared" ref="F10:F21" si="0">F9+E10</f>
        <v>20000</v>
      </c>
      <c r="G10" s="203">
        <f>160.43+83.44</f>
        <v>243.87</v>
      </c>
      <c r="H10" s="64">
        <f t="shared" ref="H10:H21" si="1">H9+G10</f>
        <v>243.87</v>
      </c>
      <c r="I10" s="64">
        <f t="shared" ref="I10:I21" si="2">I9-G10+E10</f>
        <v>19756.13</v>
      </c>
    </row>
    <row r="11" spans="1:10" x14ac:dyDescent="0.2">
      <c r="A11" s="200" t="s">
        <v>98</v>
      </c>
      <c r="B11" s="60">
        <v>45511</v>
      </c>
      <c r="C11" s="201">
        <v>9500</v>
      </c>
      <c r="D11" s="83" t="s">
        <v>100</v>
      </c>
      <c r="E11" s="63"/>
      <c r="F11" s="63">
        <f t="shared" si="0"/>
        <v>20000</v>
      </c>
      <c r="G11" s="203">
        <f>210+2450.8</f>
        <v>2660.8</v>
      </c>
      <c r="H11" s="64">
        <f t="shared" si="1"/>
        <v>2904.67</v>
      </c>
      <c r="I11" s="64">
        <f t="shared" si="2"/>
        <v>17095.330000000002</v>
      </c>
    </row>
    <row r="12" spans="1:10" x14ac:dyDescent="0.2">
      <c r="A12" s="208" t="s">
        <v>116</v>
      </c>
      <c r="B12" s="60">
        <v>45544</v>
      </c>
      <c r="C12" s="201">
        <v>2507</v>
      </c>
      <c r="D12" s="83" t="s">
        <v>114</v>
      </c>
      <c r="E12" s="63"/>
      <c r="F12" s="63">
        <f t="shared" si="0"/>
        <v>20000</v>
      </c>
      <c r="G12" s="203">
        <f>283.61+119.91</f>
        <v>403.52</v>
      </c>
      <c r="H12" s="64">
        <f t="shared" si="1"/>
        <v>3308.19</v>
      </c>
      <c r="I12" s="64">
        <f t="shared" si="2"/>
        <v>16691.810000000001</v>
      </c>
    </row>
    <row r="13" spans="1:10" x14ac:dyDescent="0.2">
      <c r="A13" s="208" t="s">
        <v>116</v>
      </c>
      <c r="B13" s="60">
        <v>45544</v>
      </c>
      <c r="C13" s="201">
        <v>9500</v>
      </c>
      <c r="D13" s="83" t="s">
        <v>115</v>
      </c>
      <c r="E13" s="63"/>
      <c r="F13" s="63">
        <f t="shared" si="0"/>
        <v>20000</v>
      </c>
      <c r="G13" s="203">
        <f>148+1907.4</f>
        <v>2055.4</v>
      </c>
      <c r="H13" s="64">
        <f t="shared" si="1"/>
        <v>5363.59</v>
      </c>
      <c r="I13" s="64">
        <f t="shared" si="2"/>
        <v>14636.410000000002</v>
      </c>
    </row>
    <row r="14" spans="1:10" x14ac:dyDescent="0.2">
      <c r="A14" s="208" t="s">
        <v>121</v>
      </c>
      <c r="B14" s="60">
        <v>45574</v>
      </c>
      <c r="C14" s="201">
        <v>2507</v>
      </c>
      <c r="D14" s="83" t="s">
        <v>127</v>
      </c>
      <c r="E14" s="63"/>
      <c r="F14" s="63">
        <f t="shared" si="0"/>
        <v>20000</v>
      </c>
      <c r="G14" s="203">
        <f>199.37+72.22</f>
        <v>271.59000000000003</v>
      </c>
      <c r="H14" s="64">
        <f t="shared" si="1"/>
        <v>5635.18</v>
      </c>
      <c r="I14" s="64">
        <f t="shared" si="2"/>
        <v>14364.820000000002</v>
      </c>
    </row>
    <row r="15" spans="1:10" x14ac:dyDescent="0.2">
      <c r="A15" s="208" t="s">
        <v>121</v>
      </c>
      <c r="B15" s="60">
        <v>45574</v>
      </c>
      <c r="C15" s="201">
        <v>9500</v>
      </c>
      <c r="D15" s="83" t="s">
        <v>128</v>
      </c>
      <c r="E15" s="63"/>
      <c r="F15" s="63">
        <f t="shared" si="0"/>
        <v>20000</v>
      </c>
      <c r="G15" s="203">
        <f>156.5+2258.3</f>
        <v>2414.8000000000002</v>
      </c>
      <c r="H15" s="64">
        <f t="shared" si="1"/>
        <v>8049.9800000000005</v>
      </c>
      <c r="I15" s="64">
        <f t="shared" si="2"/>
        <v>11950.02</v>
      </c>
    </row>
    <row r="16" spans="1:10" x14ac:dyDescent="0.2">
      <c r="A16" s="208" t="s">
        <v>131</v>
      </c>
      <c r="B16" s="60">
        <v>45603</v>
      </c>
      <c r="C16" s="201">
        <v>2507</v>
      </c>
      <c r="D16" s="83" t="s">
        <v>132</v>
      </c>
      <c r="E16" s="63"/>
      <c r="F16" s="63">
        <f t="shared" si="0"/>
        <v>20000</v>
      </c>
      <c r="G16" s="203">
        <f>144.77+294.5</f>
        <v>439.27</v>
      </c>
      <c r="H16" s="64">
        <f t="shared" si="1"/>
        <v>8489.25</v>
      </c>
      <c r="I16" s="64">
        <f t="shared" si="2"/>
        <v>11510.75</v>
      </c>
    </row>
    <row r="17" spans="1:9" x14ac:dyDescent="0.2">
      <c r="A17" s="208" t="s">
        <v>131</v>
      </c>
      <c r="B17" s="60">
        <v>45603</v>
      </c>
      <c r="C17" s="201">
        <v>9500</v>
      </c>
      <c r="D17" s="83" t="s">
        <v>133</v>
      </c>
      <c r="E17" s="63"/>
      <c r="F17" s="63">
        <f t="shared" si="0"/>
        <v>20000</v>
      </c>
      <c r="G17" s="203">
        <f>217.5+2706</f>
        <v>2923.5</v>
      </c>
      <c r="H17" s="64">
        <f t="shared" si="1"/>
        <v>11412.75</v>
      </c>
      <c r="I17" s="64">
        <f t="shared" si="2"/>
        <v>8587.25</v>
      </c>
    </row>
    <row r="18" spans="1:9" x14ac:dyDescent="0.2">
      <c r="A18" s="208" t="s">
        <v>151</v>
      </c>
      <c r="B18" s="60">
        <v>45635</v>
      </c>
      <c r="C18" s="201">
        <v>2507</v>
      </c>
      <c r="D18" s="83" t="s">
        <v>152</v>
      </c>
      <c r="E18" s="63"/>
      <c r="F18" s="63">
        <f t="shared" si="0"/>
        <v>20000</v>
      </c>
      <c r="G18" s="203">
        <f>68.15+123.41</f>
        <v>191.56</v>
      </c>
      <c r="H18" s="64">
        <f t="shared" si="1"/>
        <v>11604.31</v>
      </c>
      <c r="I18" s="64">
        <f t="shared" si="2"/>
        <v>8395.69</v>
      </c>
    </row>
    <row r="19" spans="1:9" x14ac:dyDescent="0.2">
      <c r="A19" s="208" t="s">
        <v>151</v>
      </c>
      <c r="B19" s="60">
        <v>45635</v>
      </c>
      <c r="C19" s="201">
        <v>9500</v>
      </c>
      <c r="D19" s="83" t="s">
        <v>153</v>
      </c>
      <c r="E19" s="63"/>
      <c r="F19" s="63">
        <f t="shared" si="0"/>
        <v>20000</v>
      </c>
      <c r="G19" s="203">
        <f>85+1189.1</f>
        <v>1274.0999999999999</v>
      </c>
      <c r="H19" s="64">
        <f t="shared" si="1"/>
        <v>12878.41</v>
      </c>
      <c r="I19" s="64">
        <f t="shared" si="2"/>
        <v>7121.59</v>
      </c>
    </row>
    <row r="20" spans="1:9" x14ac:dyDescent="0.2">
      <c r="A20" s="208" t="s">
        <v>179</v>
      </c>
      <c r="B20" s="262">
        <v>45666</v>
      </c>
      <c r="C20" s="263">
        <v>2507</v>
      </c>
      <c r="D20" s="264" t="s">
        <v>180</v>
      </c>
      <c r="E20" s="63"/>
      <c r="F20" s="63">
        <f t="shared" si="0"/>
        <v>20000</v>
      </c>
      <c r="G20" s="203">
        <f>65.61+79.24</f>
        <v>144.85</v>
      </c>
      <c r="H20" s="64">
        <f t="shared" si="1"/>
        <v>13023.26</v>
      </c>
      <c r="I20" s="64">
        <f t="shared" si="2"/>
        <v>6976.74</v>
      </c>
    </row>
    <row r="21" spans="1:9" x14ac:dyDescent="0.2">
      <c r="A21" s="208" t="s">
        <v>179</v>
      </c>
      <c r="B21" s="262">
        <v>45666</v>
      </c>
      <c r="C21" s="263">
        <v>9500</v>
      </c>
      <c r="D21" s="265" t="s">
        <v>181</v>
      </c>
      <c r="E21" s="63"/>
      <c r="F21" s="63">
        <f t="shared" si="0"/>
        <v>20000</v>
      </c>
      <c r="G21" s="203">
        <f>103.5+1344.2</f>
        <v>1447.7</v>
      </c>
      <c r="H21" s="64">
        <f t="shared" si="1"/>
        <v>14470.960000000001</v>
      </c>
      <c r="I21" s="64">
        <f t="shared" si="2"/>
        <v>5529.04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20000</v>
      </c>
      <c r="F23" s="72"/>
      <c r="G23" s="72">
        <f>SUM(G9:G22)</f>
        <v>14470.960000000001</v>
      </c>
      <c r="H23" s="72"/>
      <c r="I23" s="72">
        <f>E23-G23</f>
        <v>5529.0399999999991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41"/>
  <sheetViews>
    <sheetView zoomScaleNormal="100" workbookViewId="0">
      <selection activeCell="G9" sqref="G9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36.7109375" style="45" customWidth="1"/>
    <col min="6" max="6" width="14.285156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#9420.00'!B2</f>
        <v>Project # 9420.00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#9420.00'!B3</f>
        <v>Program code 942000</v>
      </c>
      <c r="E3" s="8" t="str">
        <f>'RECAP #9420.00'!E3</f>
        <v>Major Program 4D01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#9420.00'!B6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ht="15" customHeight="1" x14ac:dyDescent="0.2">
      <c r="A9" s="68" t="s">
        <v>167</v>
      </c>
      <c r="B9" s="60">
        <v>45660</v>
      </c>
      <c r="C9" s="93" t="s">
        <v>165</v>
      </c>
      <c r="D9" s="93" t="s">
        <v>166</v>
      </c>
      <c r="E9" s="259" t="s">
        <v>168</v>
      </c>
      <c r="F9" s="92" t="s">
        <v>164</v>
      </c>
      <c r="G9" s="203">
        <v>1191.1600000000001</v>
      </c>
      <c r="H9" s="75">
        <f>G9</f>
        <v>1191.1600000000001</v>
      </c>
    </row>
    <row r="10" spans="1:30" x14ac:dyDescent="0.2">
      <c r="A10" s="93"/>
      <c r="B10" s="60"/>
      <c r="F10" s="28"/>
      <c r="H10" s="75">
        <f>H9+G10</f>
        <v>1191.1600000000001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1191.1600000000001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1191.1600000000001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1191.1600000000001</v>
      </c>
    </row>
    <row r="14" spans="1:30" x14ac:dyDescent="0.2">
      <c r="A14" s="93"/>
      <c r="B14" s="60"/>
      <c r="C14" s="60"/>
      <c r="D14" s="60"/>
      <c r="F14" s="28"/>
      <c r="H14" s="75">
        <f t="shared" si="0"/>
        <v>1191.1600000000001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1191.1600000000001</v>
      </c>
    </row>
    <row r="16" spans="1:30" x14ac:dyDescent="0.2">
      <c r="A16" s="93"/>
      <c r="B16" s="60"/>
      <c r="C16" s="60"/>
      <c r="D16" s="60"/>
      <c r="F16" s="28"/>
      <c r="H16" s="75">
        <f t="shared" si="0"/>
        <v>1191.1600000000001</v>
      </c>
    </row>
    <row r="17" spans="1:30" x14ac:dyDescent="0.2">
      <c r="B17" s="60"/>
      <c r="C17" s="60"/>
      <c r="D17" s="60"/>
      <c r="F17" s="28"/>
      <c r="H17" s="75">
        <f t="shared" si="0"/>
        <v>1191.1600000000001</v>
      </c>
    </row>
    <row r="18" spans="1:30" x14ac:dyDescent="0.2">
      <c r="B18" s="60"/>
      <c r="C18" s="60"/>
      <c r="D18" s="60"/>
      <c r="F18" s="28"/>
      <c r="H18" s="75">
        <f t="shared" si="0"/>
        <v>1191.1600000000001</v>
      </c>
    </row>
    <row r="19" spans="1:30" x14ac:dyDescent="0.2">
      <c r="B19" s="60"/>
      <c r="C19" s="60"/>
      <c r="D19" s="60"/>
      <c r="F19" s="28"/>
      <c r="H19" s="75">
        <f t="shared" si="0"/>
        <v>1191.1600000000001</v>
      </c>
    </row>
    <row r="20" spans="1:30" x14ac:dyDescent="0.2">
      <c r="B20" s="60"/>
      <c r="C20" s="60"/>
      <c r="D20" s="60"/>
      <c r="F20" s="28"/>
      <c r="H20" s="75">
        <f t="shared" si="0"/>
        <v>1191.1600000000001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1191.1600000000001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IV627"/>
  <sheetViews>
    <sheetView zoomScaleNormal="100" workbookViewId="0">
      <selection activeCell="C26" sqref="C26:H31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710937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89</v>
      </c>
      <c r="B4" s="37"/>
      <c r="D4" s="220" t="s">
        <v>90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91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92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15" t="s">
        <v>5</v>
      </c>
    </row>
    <row r="9" spans="1:9" x14ac:dyDescent="0.2">
      <c r="A9" s="233" t="s">
        <v>97</v>
      </c>
      <c r="B9" s="234">
        <v>45478</v>
      </c>
      <c r="C9" s="235" t="s">
        <v>82</v>
      </c>
      <c r="D9" s="236">
        <v>75929.320000000007</v>
      </c>
      <c r="E9" s="237">
        <f>D9</f>
        <v>75929.320000000007</v>
      </c>
      <c r="F9" s="238"/>
      <c r="G9" s="238"/>
      <c r="H9" s="238">
        <f>E9</f>
        <v>75929.320000000007</v>
      </c>
    </row>
    <row r="10" spans="1:9" x14ac:dyDescent="0.2">
      <c r="A10" s="233" t="s">
        <v>101</v>
      </c>
      <c r="B10" s="239">
        <v>45512</v>
      </c>
      <c r="C10" s="235" t="s">
        <v>102</v>
      </c>
      <c r="D10" s="237"/>
      <c r="E10" s="237">
        <f t="shared" ref="E10:E21" si="0">E9+D10</f>
        <v>75929.320000000007</v>
      </c>
      <c r="F10" s="240">
        <v>13456.74</v>
      </c>
      <c r="G10" s="238">
        <f t="shared" ref="G10:G21" si="1">G9+F10</f>
        <v>13456.74</v>
      </c>
      <c r="H10" s="238">
        <f t="shared" ref="H10:H21" si="2">H9-F10+D10</f>
        <v>62472.580000000009</v>
      </c>
    </row>
    <row r="11" spans="1:9" x14ac:dyDescent="0.2">
      <c r="A11" s="233" t="s">
        <v>97</v>
      </c>
      <c r="B11" s="234">
        <v>45541</v>
      </c>
      <c r="C11" s="235" t="s">
        <v>106</v>
      </c>
      <c r="D11" s="236">
        <v>7712.4</v>
      </c>
      <c r="E11" s="237">
        <f t="shared" si="0"/>
        <v>83641.72</v>
      </c>
      <c r="F11" s="240"/>
      <c r="G11" s="238">
        <f t="shared" si="1"/>
        <v>13456.74</v>
      </c>
      <c r="H11" s="238">
        <f t="shared" si="2"/>
        <v>70184.98000000001</v>
      </c>
    </row>
    <row r="12" spans="1:9" x14ac:dyDescent="0.2">
      <c r="A12" s="233" t="s">
        <v>108</v>
      </c>
      <c r="B12" s="234">
        <v>45548</v>
      </c>
      <c r="C12" s="235" t="s">
        <v>109</v>
      </c>
      <c r="D12" s="237"/>
      <c r="E12" s="237">
        <f t="shared" si="0"/>
        <v>83641.72</v>
      </c>
      <c r="F12" s="240">
        <v>13861.42</v>
      </c>
      <c r="G12" s="238">
        <f t="shared" si="1"/>
        <v>27318.16</v>
      </c>
      <c r="H12" s="238">
        <f t="shared" si="2"/>
        <v>56323.560000000012</v>
      </c>
    </row>
    <row r="13" spans="1:9" x14ac:dyDescent="0.2">
      <c r="A13" s="233" t="s">
        <v>119</v>
      </c>
      <c r="B13" s="234">
        <v>45567</v>
      </c>
      <c r="C13" s="235" t="s">
        <v>120</v>
      </c>
      <c r="D13" s="237"/>
      <c r="E13" s="237">
        <f t="shared" si="0"/>
        <v>83641.72</v>
      </c>
      <c r="F13" s="240">
        <v>14921.06</v>
      </c>
      <c r="G13" s="238">
        <f t="shared" si="1"/>
        <v>42239.22</v>
      </c>
      <c r="H13" s="238">
        <f t="shared" si="2"/>
        <v>41402.500000000015</v>
      </c>
    </row>
    <row r="14" spans="1:9" x14ac:dyDescent="0.2">
      <c r="A14" s="233" t="s">
        <v>136</v>
      </c>
      <c r="B14" s="234">
        <v>45608</v>
      </c>
      <c r="C14" s="235" t="s">
        <v>137</v>
      </c>
      <c r="D14" s="237"/>
      <c r="E14" s="237">
        <f t="shared" si="0"/>
        <v>83641.72</v>
      </c>
      <c r="F14" s="240">
        <v>17913.060000000001</v>
      </c>
      <c r="G14" s="238">
        <f t="shared" si="1"/>
        <v>60152.28</v>
      </c>
      <c r="H14" s="238">
        <f t="shared" si="2"/>
        <v>23489.440000000013</v>
      </c>
    </row>
    <row r="15" spans="1:9" x14ac:dyDescent="0.2">
      <c r="A15" s="233" t="s">
        <v>97</v>
      </c>
      <c r="B15" s="234">
        <v>45611</v>
      </c>
      <c r="C15" s="235" t="s">
        <v>122</v>
      </c>
      <c r="D15" s="236">
        <v>52939.82</v>
      </c>
      <c r="E15" s="237">
        <f t="shared" si="0"/>
        <v>136581.54</v>
      </c>
      <c r="F15" s="241"/>
      <c r="G15" s="238">
        <f t="shared" si="1"/>
        <v>60152.28</v>
      </c>
      <c r="H15" s="238">
        <f t="shared" si="2"/>
        <v>76429.260000000009</v>
      </c>
    </row>
    <row r="16" spans="1:9" x14ac:dyDescent="0.2">
      <c r="A16" s="233" t="s">
        <v>146</v>
      </c>
      <c r="B16" s="234">
        <v>45631</v>
      </c>
      <c r="C16" s="235" t="s">
        <v>149</v>
      </c>
      <c r="D16" s="242">
        <v>-12552.44</v>
      </c>
      <c r="E16" s="237">
        <f t="shared" si="0"/>
        <v>124029.1</v>
      </c>
      <c r="F16" s="241">
        <v>63876.82</v>
      </c>
      <c r="G16" s="238">
        <f t="shared" si="1"/>
        <v>124029.1</v>
      </c>
      <c r="H16" s="238">
        <f t="shared" si="2"/>
        <v>0</v>
      </c>
    </row>
    <row r="17" spans="1:9" x14ac:dyDescent="0.2">
      <c r="A17" s="233"/>
      <c r="B17" s="234"/>
      <c r="C17" s="235"/>
      <c r="D17" s="237"/>
      <c r="E17" s="237">
        <f t="shared" si="0"/>
        <v>124029.1</v>
      </c>
      <c r="F17" s="241"/>
      <c r="G17" s="238">
        <f t="shared" si="1"/>
        <v>124029.1</v>
      </c>
      <c r="H17" s="238">
        <f t="shared" si="2"/>
        <v>0</v>
      </c>
    </row>
    <row r="18" spans="1:9" x14ac:dyDescent="0.2">
      <c r="A18" s="233"/>
      <c r="B18" s="234"/>
      <c r="C18" s="235"/>
      <c r="D18" s="237"/>
      <c r="E18" s="237">
        <f t="shared" si="0"/>
        <v>124029.1</v>
      </c>
      <c r="F18" s="241"/>
      <c r="G18" s="238">
        <f t="shared" si="1"/>
        <v>124029.1</v>
      </c>
      <c r="H18" s="238">
        <f t="shared" si="2"/>
        <v>0</v>
      </c>
    </row>
    <row r="19" spans="1:9" x14ac:dyDescent="0.2">
      <c r="A19" s="233"/>
      <c r="B19" s="234"/>
      <c r="C19" s="235"/>
      <c r="D19" s="237"/>
      <c r="E19" s="237">
        <f t="shared" si="0"/>
        <v>124029.1</v>
      </c>
      <c r="F19" s="238"/>
      <c r="G19" s="238">
        <f t="shared" si="1"/>
        <v>124029.1</v>
      </c>
      <c r="H19" s="238">
        <f t="shared" si="2"/>
        <v>0</v>
      </c>
    </row>
    <row r="20" spans="1:9" x14ac:dyDescent="0.2">
      <c r="A20" s="233"/>
      <c r="B20" s="234"/>
      <c r="C20" s="235"/>
      <c r="D20" s="237"/>
      <c r="E20" s="237">
        <f t="shared" si="0"/>
        <v>124029.1</v>
      </c>
      <c r="F20" s="238"/>
      <c r="G20" s="238">
        <f t="shared" si="1"/>
        <v>124029.1</v>
      </c>
      <c r="H20" s="238">
        <f t="shared" si="2"/>
        <v>0</v>
      </c>
    </row>
    <row r="21" spans="1:9" x14ac:dyDescent="0.2">
      <c r="A21" s="233"/>
      <c r="B21" s="234"/>
      <c r="C21" s="243"/>
      <c r="D21" s="237"/>
      <c r="E21" s="237">
        <f t="shared" si="0"/>
        <v>124029.1</v>
      </c>
      <c r="F21" s="238"/>
      <c r="G21" s="238">
        <f t="shared" si="1"/>
        <v>124029.1</v>
      </c>
      <c r="H21" s="238">
        <f t="shared" si="2"/>
        <v>0</v>
      </c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124029.1</v>
      </c>
      <c r="E23" s="247"/>
      <c r="F23" s="247">
        <f>SUM(F9:F22)</f>
        <v>124029.1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44" t="s">
        <v>93</v>
      </c>
      <c r="D26" s="238">
        <v>60789.919999999998</v>
      </c>
      <c r="E26" s="238"/>
      <c r="F26" s="238">
        <f>11056.74+11361.42+12212.91+12679.37+13479.48</f>
        <v>60789.919999999998</v>
      </c>
      <c r="G26" s="238"/>
      <c r="H26" s="238">
        <f>D26-F26</f>
        <v>0</v>
      </c>
    </row>
    <row r="27" spans="1:9" x14ac:dyDescent="0.2">
      <c r="C27" s="244" t="s">
        <v>94</v>
      </c>
      <c r="D27" s="238">
        <f>2000-1900.49</f>
        <v>99.509999999999991</v>
      </c>
      <c r="E27" s="238"/>
      <c r="F27" s="238">
        <f>99.51</f>
        <v>99.51</v>
      </c>
      <c r="G27" s="238"/>
      <c r="H27" s="238">
        <f>D27-F27</f>
        <v>0</v>
      </c>
    </row>
    <row r="28" spans="1:9" x14ac:dyDescent="0.2">
      <c r="C28" s="244" t="s">
        <v>95</v>
      </c>
      <c r="D28" s="238">
        <v>13139.4</v>
      </c>
      <c r="E28" s="238"/>
      <c r="F28" s="238">
        <f>2400+2500+2000+1200+5039.4</f>
        <v>13139.4</v>
      </c>
      <c r="G28" s="238"/>
      <c r="H28" s="238">
        <f>D28-F28</f>
        <v>0</v>
      </c>
    </row>
    <row r="29" spans="1:9" x14ac:dyDescent="0.2">
      <c r="C29" s="244" t="s">
        <v>106</v>
      </c>
      <c r="D29" s="238">
        <f>7712.4-871.42</f>
        <v>6840.98</v>
      </c>
      <c r="E29" s="238"/>
      <c r="F29" s="238">
        <f>708.15+3934.18+2198.65</f>
        <v>6840.98</v>
      </c>
      <c r="G29" s="238"/>
      <c r="H29" s="238">
        <f>D29-F29</f>
        <v>0</v>
      </c>
    </row>
    <row r="30" spans="1:9" x14ac:dyDescent="0.2">
      <c r="C30" s="244" t="s">
        <v>122</v>
      </c>
      <c r="D30" s="238">
        <f>52939.82-9780.53</f>
        <v>43159.29</v>
      </c>
      <c r="E30" s="238"/>
      <c r="F30" s="238">
        <f>13826.62+29332.67</f>
        <v>43159.29</v>
      </c>
      <c r="G30" s="238"/>
      <c r="H30" s="238">
        <f>D30-F30</f>
        <v>0</v>
      </c>
    </row>
    <row r="31" spans="1:9" ht="13.5" thickBot="1" x14ac:dyDescent="0.25">
      <c r="C31" s="249" t="s">
        <v>107</v>
      </c>
      <c r="D31" s="247">
        <f>SUM(D26:D30)</f>
        <v>124029.1</v>
      </c>
      <c r="E31" s="238"/>
      <c r="F31" s="247">
        <f>SUM(F26:F30)</f>
        <v>124029.1</v>
      </c>
      <c r="G31" s="238"/>
      <c r="H31" s="247">
        <f>SUM(H26:H30)</f>
        <v>0</v>
      </c>
    </row>
    <row r="32" spans="1:9" ht="13.5" thickTop="1" x14ac:dyDescent="0.2">
      <c r="E32" s="250"/>
    </row>
    <row r="33" spans="5:5" x14ac:dyDescent="0.2">
      <c r="E33" s="250"/>
    </row>
    <row r="34" spans="5:5" x14ac:dyDescent="0.2">
      <c r="E34" s="250"/>
    </row>
    <row r="35" spans="5:5" x14ac:dyDescent="0.2">
      <c r="E35" s="250"/>
    </row>
    <row r="36" spans="5:5" x14ac:dyDescent="0.2">
      <c r="E36" s="250"/>
    </row>
    <row r="37" spans="5:5" x14ac:dyDescent="0.2">
      <c r="E37" s="250"/>
    </row>
    <row r="38" spans="5:5" x14ac:dyDescent="0.2">
      <c r="E38" s="250"/>
    </row>
    <row r="39" spans="5:5" x14ac:dyDescent="0.2">
      <c r="E39" s="250"/>
    </row>
    <row r="40" spans="5:5" x14ac:dyDescent="0.2">
      <c r="E40" s="250"/>
    </row>
    <row r="41" spans="5:5" x14ac:dyDescent="0.2">
      <c r="E41" s="250"/>
    </row>
    <row r="42" spans="5:5" x14ac:dyDescent="0.2">
      <c r="E42" s="250"/>
    </row>
    <row r="43" spans="5:5" x14ac:dyDescent="0.2">
      <c r="E43" s="250"/>
    </row>
    <row r="44" spans="5:5" x14ac:dyDescent="0.2">
      <c r="E44" s="250"/>
    </row>
    <row r="45" spans="5:5" x14ac:dyDescent="0.2">
      <c r="E45" s="250"/>
    </row>
    <row r="46" spans="5:5" x14ac:dyDescent="0.2">
      <c r="E46" s="250"/>
    </row>
    <row r="47" spans="5:5" x14ac:dyDescent="0.2">
      <c r="E47" s="250"/>
    </row>
    <row r="48" spans="5:5" x14ac:dyDescent="0.2">
      <c r="E48" s="250"/>
    </row>
    <row r="49" spans="1:256" s="251" customFormat="1" x14ac:dyDescent="0.2">
      <c r="A49" s="248"/>
      <c r="B49" s="235"/>
      <c r="C49" s="244"/>
      <c r="D49" s="50"/>
      <c r="E49" s="2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</row>
    <row r="50" spans="1:256" s="251" customFormat="1" x14ac:dyDescent="0.2">
      <c r="A50" s="248"/>
      <c r="B50" s="235"/>
      <c r="C50" s="244"/>
      <c r="D50" s="50"/>
      <c r="E50" s="2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</row>
    <row r="51" spans="1:256" s="251" customFormat="1" x14ac:dyDescent="0.2">
      <c r="A51" s="248"/>
      <c r="B51" s="235"/>
      <c r="C51" s="244"/>
      <c r="D51" s="50"/>
      <c r="E51" s="2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</row>
    <row r="52" spans="1:256" s="251" customFormat="1" x14ac:dyDescent="0.2">
      <c r="A52" s="248"/>
      <c r="B52" s="235"/>
      <c r="C52" s="244"/>
      <c r="D52" s="50"/>
      <c r="E52" s="2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</row>
    <row r="53" spans="1:256" s="251" customFormat="1" x14ac:dyDescent="0.2">
      <c r="A53" s="248"/>
      <c r="B53" s="235"/>
      <c r="C53" s="244"/>
      <c r="D53" s="50"/>
      <c r="E53" s="2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</row>
    <row r="54" spans="1:256" s="251" customFormat="1" x14ac:dyDescent="0.2">
      <c r="A54" s="248"/>
      <c r="B54" s="235"/>
      <c r="C54" s="244"/>
      <c r="D54" s="50"/>
      <c r="E54" s="2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</row>
    <row r="55" spans="1:256" s="251" customFormat="1" x14ac:dyDescent="0.2">
      <c r="A55" s="248"/>
      <c r="B55" s="235"/>
      <c r="C55" s="244"/>
      <c r="D55" s="50"/>
      <c r="E55" s="2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</row>
    <row r="56" spans="1:256" s="251" customFormat="1" x14ac:dyDescent="0.2">
      <c r="A56" s="248"/>
      <c r="B56" s="235"/>
      <c r="C56" s="244"/>
      <c r="D56" s="50"/>
      <c r="E56" s="2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</row>
    <row r="57" spans="1:256" s="251" customFormat="1" x14ac:dyDescent="0.2">
      <c r="A57" s="248"/>
      <c r="B57" s="235"/>
      <c r="C57" s="244"/>
      <c r="D57" s="50"/>
      <c r="E57" s="2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</row>
    <row r="58" spans="1:256" s="251" customFormat="1" x14ac:dyDescent="0.2">
      <c r="A58" s="248"/>
      <c r="B58" s="235"/>
      <c r="C58" s="244"/>
      <c r="D58" s="50"/>
      <c r="E58" s="2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</row>
    <row r="59" spans="1:256" s="251" customFormat="1" x14ac:dyDescent="0.2">
      <c r="A59" s="248"/>
      <c r="B59" s="235"/>
      <c r="C59" s="244"/>
      <c r="D59" s="50"/>
      <c r="E59" s="2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</row>
    <row r="60" spans="1:256" s="251" customFormat="1" x14ac:dyDescent="0.2">
      <c r="A60" s="248"/>
      <c r="B60" s="235"/>
      <c r="C60" s="244"/>
      <c r="D60" s="50"/>
      <c r="E60" s="2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</row>
    <row r="61" spans="1:256" s="251" customFormat="1" x14ac:dyDescent="0.2">
      <c r="A61" s="248"/>
      <c r="B61" s="235"/>
      <c r="C61" s="244"/>
      <c r="D61" s="50"/>
      <c r="E61" s="2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</row>
    <row r="62" spans="1:256" s="251" customFormat="1" x14ac:dyDescent="0.2">
      <c r="A62" s="248"/>
      <c r="B62" s="235"/>
      <c r="C62" s="244"/>
      <c r="D62" s="50"/>
      <c r="E62" s="2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</row>
    <row r="63" spans="1:256" s="251" customFormat="1" x14ac:dyDescent="0.2">
      <c r="A63" s="248"/>
      <c r="B63" s="235"/>
      <c r="C63" s="244"/>
      <c r="D63" s="50"/>
      <c r="E63" s="2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</row>
    <row r="64" spans="1:256" s="251" customFormat="1" x14ac:dyDescent="0.2">
      <c r="A64" s="248"/>
      <c r="B64" s="235"/>
      <c r="C64" s="244"/>
      <c r="D64" s="50"/>
      <c r="E64" s="2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</row>
    <row r="65" spans="1:256" s="251" customFormat="1" x14ac:dyDescent="0.2">
      <c r="A65" s="248"/>
      <c r="B65" s="235"/>
      <c r="C65" s="244"/>
      <c r="D65" s="50"/>
      <c r="E65" s="2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</row>
    <row r="66" spans="1:256" s="251" customFormat="1" x14ac:dyDescent="0.2">
      <c r="A66" s="248"/>
      <c r="B66" s="235"/>
      <c r="C66" s="244"/>
      <c r="D66" s="50"/>
      <c r="E66" s="2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</row>
    <row r="67" spans="1:256" s="251" customFormat="1" x14ac:dyDescent="0.2">
      <c r="A67" s="248"/>
      <c r="B67" s="235"/>
      <c r="C67" s="244"/>
      <c r="D67" s="50"/>
      <c r="E67" s="2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</row>
    <row r="68" spans="1:256" s="251" customFormat="1" x14ac:dyDescent="0.2">
      <c r="A68" s="248"/>
      <c r="B68" s="235"/>
      <c r="C68" s="244"/>
      <c r="D68" s="50"/>
      <c r="E68" s="2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</row>
    <row r="69" spans="1:256" s="251" customFormat="1" x14ac:dyDescent="0.2">
      <c r="A69" s="248"/>
      <c r="B69" s="235"/>
      <c r="C69" s="244"/>
      <c r="D69" s="50"/>
      <c r="E69" s="2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</row>
    <row r="70" spans="1:256" s="251" customFormat="1" x14ac:dyDescent="0.2">
      <c r="A70" s="248"/>
      <c r="B70" s="235"/>
      <c r="C70" s="244"/>
      <c r="D70" s="50"/>
      <c r="E70" s="2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</row>
    <row r="71" spans="1:256" s="251" customFormat="1" x14ac:dyDescent="0.2">
      <c r="A71" s="248"/>
      <c r="B71" s="235"/>
      <c r="C71" s="244"/>
      <c r="D71" s="50"/>
      <c r="E71" s="2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</row>
    <row r="72" spans="1:256" s="251" customFormat="1" x14ac:dyDescent="0.2">
      <c r="A72" s="248"/>
      <c r="B72" s="235"/>
      <c r="C72" s="244"/>
      <c r="D72" s="50"/>
      <c r="E72" s="2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</row>
    <row r="73" spans="1:256" s="251" customFormat="1" x14ac:dyDescent="0.2">
      <c r="A73" s="248"/>
      <c r="B73" s="235"/>
      <c r="C73" s="244"/>
      <c r="D73" s="50"/>
      <c r="E73" s="2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</row>
    <row r="74" spans="1:256" s="251" customFormat="1" x14ac:dyDescent="0.2">
      <c r="A74" s="248"/>
      <c r="B74" s="235"/>
      <c r="C74" s="244"/>
      <c r="D74" s="50"/>
      <c r="E74" s="2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</row>
    <row r="75" spans="1:256" s="251" customFormat="1" x14ac:dyDescent="0.2">
      <c r="A75" s="248"/>
      <c r="B75" s="235"/>
      <c r="C75" s="244"/>
      <c r="D75" s="50"/>
      <c r="E75" s="2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</row>
    <row r="76" spans="1:256" s="251" customFormat="1" x14ac:dyDescent="0.2">
      <c r="A76" s="248"/>
      <c r="B76" s="235"/>
      <c r="C76" s="244"/>
      <c r="D76" s="50"/>
      <c r="E76" s="2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</row>
    <row r="77" spans="1:256" s="251" customFormat="1" x14ac:dyDescent="0.2">
      <c r="A77" s="248"/>
      <c r="B77" s="235"/>
      <c r="C77" s="244"/>
      <c r="D77" s="50"/>
      <c r="E77" s="2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</row>
    <row r="78" spans="1:256" s="251" customFormat="1" x14ac:dyDescent="0.2">
      <c r="A78" s="248"/>
      <c r="B78" s="235"/>
      <c r="C78" s="244"/>
      <c r="D78" s="50"/>
      <c r="E78" s="2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</row>
    <row r="79" spans="1:256" s="251" customFormat="1" x14ac:dyDescent="0.2">
      <c r="A79" s="248"/>
      <c r="B79" s="235"/>
      <c r="C79" s="244"/>
      <c r="D79" s="50"/>
      <c r="E79" s="2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</row>
    <row r="80" spans="1:256" s="251" customFormat="1" x14ac:dyDescent="0.2">
      <c r="A80" s="248"/>
      <c r="B80" s="235"/>
      <c r="C80" s="244"/>
      <c r="D80" s="50"/>
      <c r="E80" s="2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</row>
    <row r="81" spans="1:256" s="251" customFormat="1" x14ac:dyDescent="0.2">
      <c r="A81" s="248"/>
      <c r="B81" s="235"/>
      <c r="C81" s="244"/>
      <c r="D81" s="50"/>
      <c r="E81" s="2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</row>
    <row r="82" spans="1:256" s="251" customFormat="1" x14ac:dyDescent="0.2">
      <c r="A82" s="248"/>
      <c r="B82" s="235"/>
      <c r="C82" s="244"/>
      <c r="D82" s="50"/>
      <c r="E82" s="2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</row>
    <row r="83" spans="1:256" s="251" customFormat="1" x14ac:dyDescent="0.2">
      <c r="A83" s="248"/>
      <c r="B83" s="235"/>
      <c r="C83" s="244"/>
      <c r="D83" s="50"/>
      <c r="E83" s="2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</row>
    <row r="84" spans="1:256" s="251" customFormat="1" x14ac:dyDescent="0.2">
      <c r="A84" s="248"/>
      <c r="B84" s="235"/>
      <c r="C84" s="244"/>
      <c r="D84" s="50"/>
      <c r="E84" s="2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</row>
    <row r="85" spans="1:256" s="251" customFormat="1" x14ac:dyDescent="0.2">
      <c r="A85" s="248"/>
      <c r="B85" s="235"/>
      <c r="C85" s="244"/>
      <c r="D85" s="50"/>
      <c r="E85" s="2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</row>
    <row r="86" spans="1:256" s="251" customFormat="1" x14ac:dyDescent="0.2">
      <c r="A86" s="248"/>
      <c r="B86" s="235"/>
      <c r="C86" s="244"/>
      <c r="D86" s="50"/>
      <c r="E86" s="2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</row>
    <row r="87" spans="1:256" s="251" customFormat="1" x14ac:dyDescent="0.2">
      <c r="A87" s="248"/>
      <c r="B87" s="235"/>
      <c r="C87" s="244"/>
      <c r="D87" s="50"/>
      <c r="E87" s="2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</row>
    <row r="88" spans="1:256" s="251" customFormat="1" x14ac:dyDescent="0.2">
      <c r="A88" s="248"/>
      <c r="B88" s="235"/>
      <c r="C88" s="244"/>
      <c r="D88" s="50"/>
      <c r="E88" s="2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</row>
    <row r="89" spans="1:256" s="251" customFormat="1" x14ac:dyDescent="0.2">
      <c r="A89" s="248"/>
      <c r="B89" s="235"/>
      <c r="C89" s="244"/>
      <c r="D89" s="50"/>
      <c r="E89" s="2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</row>
    <row r="90" spans="1:256" s="251" customFormat="1" x14ac:dyDescent="0.2">
      <c r="A90" s="248"/>
      <c r="B90" s="235"/>
      <c r="C90" s="244"/>
      <c r="D90" s="50"/>
      <c r="E90" s="2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</row>
    <row r="91" spans="1:256" s="251" customFormat="1" x14ac:dyDescent="0.2">
      <c r="A91" s="248"/>
      <c r="B91" s="235"/>
      <c r="C91" s="244"/>
      <c r="D91" s="50"/>
      <c r="E91" s="2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</row>
    <row r="92" spans="1:256" s="251" customFormat="1" x14ac:dyDescent="0.2">
      <c r="A92" s="248"/>
      <c r="B92" s="235"/>
      <c r="C92" s="244"/>
      <c r="D92" s="50"/>
      <c r="E92" s="2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</row>
    <row r="93" spans="1:256" s="251" customFormat="1" x14ac:dyDescent="0.2">
      <c r="A93" s="248"/>
      <c r="B93" s="235"/>
      <c r="C93" s="244"/>
      <c r="D93" s="50"/>
      <c r="E93" s="2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</row>
    <row r="94" spans="1:256" s="251" customFormat="1" x14ac:dyDescent="0.2">
      <c r="A94" s="248"/>
      <c r="B94" s="235"/>
      <c r="C94" s="244"/>
      <c r="D94" s="50"/>
      <c r="E94" s="2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</row>
    <row r="95" spans="1:256" s="251" customFormat="1" x14ac:dyDescent="0.2">
      <c r="A95" s="248"/>
      <c r="B95" s="235"/>
      <c r="C95" s="244"/>
      <c r="D95" s="50"/>
      <c r="E95" s="2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</row>
    <row r="96" spans="1:256" s="251" customFormat="1" x14ac:dyDescent="0.2">
      <c r="A96" s="248"/>
      <c r="B96" s="235"/>
      <c r="C96" s="244"/>
      <c r="D96" s="50"/>
      <c r="E96" s="2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</row>
    <row r="97" spans="1:256" s="251" customFormat="1" x14ac:dyDescent="0.2">
      <c r="A97" s="248"/>
      <c r="B97" s="235"/>
      <c r="C97" s="244"/>
      <c r="D97" s="50"/>
      <c r="E97" s="2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</row>
    <row r="98" spans="1:256" s="251" customFormat="1" x14ac:dyDescent="0.2">
      <c r="A98" s="248"/>
      <c r="B98" s="235"/>
      <c r="C98" s="244"/>
      <c r="D98" s="50"/>
      <c r="E98" s="2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</row>
    <row r="99" spans="1:256" s="251" customFormat="1" x14ac:dyDescent="0.2">
      <c r="A99" s="248"/>
      <c r="B99" s="235"/>
      <c r="C99" s="244"/>
      <c r="D99" s="50"/>
      <c r="E99" s="2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</row>
    <row r="100" spans="1:256" s="251" customFormat="1" x14ac:dyDescent="0.2">
      <c r="A100" s="248"/>
      <c r="B100" s="235"/>
      <c r="C100" s="244"/>
      <c r="D100" s="50"/>
      <c r="E100" s="2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</row>
    <row r="101" spans="1:256" s="251" customFormat="1" x14ac:dyDescent="0.2">
      <c r="A101" s="248"/>
      <c r="B101" s="235"/>
      <c r="C101" s="244"/>
      <c r="D101" s="50"/>
      <c r="E101" s="2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</row>
    <row r="102" spans="1:256" s="251" customFormat="1" x14ac:dyDescent="0.2">
      <c r="A102" s="248"/>
      <c r="B102" s="235"/>
      <c r="C102" s="244"/>
      <c r="D102" s="50"/>
      <c r="E102" s="2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</row>
    <row r="103" spans="1:256" s="251" customFormat="1" x14ac:dyDescent="0.2">
      <c r="A103" s="248"/>
      <c r="B103" s="235"/>
      <c r="C103" s="244"/>
      <c r="D103" s="50"/>
      <c r="E103" s="2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</row>
    <row r="104" spans="1:256" s="251" customFormat="1" x14ac:dyDescent="0.2">
      <c r="A104" s="248"/>
      <c r="B104" s="235"/>
      <c r="C104" s="244"/>
      <c r="D104" s="50"/>
      <c r="E104" s="2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</row>
    <row r="105" spans="1:256" s="251" customFormat="1" x14ac:dyDescent="0.2">
      <c r="A105" s="248"/>
      <c r="B105" s="235"/>
      <c r="C105" s="244"/>
      <c r="D105" s="50"/>
      <c r="E105" s="2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</row>
    <row r="106" spans="1:256" s="251" customFormat="1" x14ac:dyDescent="0.2">
      <c r="A106" s="248"/>
      <c r="B106" s="235"/>
      <c r="C106" s="244"/>
      <c r="D106" s="50"/>
      <c r="E106" s="2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</row>
    <row r="107" spans="1:256" s="251" customFormat="1" x14ac:dyDescent="0.2">
      <c r="A107" s="248"/>
      <c r="B107" s="235"/>
      <c r="C107" s="244"/>
      <c r="D107" s="50"/>
      <c r="E107" s="2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</row>
    <row r="108" spans="1:256" s="251" customFormat="1" x14ac:dyDescent="0.2">
      <c r="A108" s="248"/>
      <c r="B108" s="235"/>
      <c r="C108" s="244"/>
      <c r="D108" s="50"/>
      <c r="E108" s="2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</row>
    <row r="109" spans="1:256" s="251" customFormat="1" x14ac:dyDescent="0.2">
      <c r="A109" s="248"/>
      <c r="B109" s="235"/>
      <c r="C109" s="244"/>
      <c r="D109" s="50"/>
      <c r="E109" s="2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</row>
    <row r="110" spans="1:256" s="251" customFormat="1" x14ac:dyDescent="0.2">
      <c r="A110" s="248"/>
      <c r="B110" s="235"/>
      <c r="C110" s="244"/>
      <c r="D110" s="50"/>
      <c r="E110" s="2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</row>
    <row r="111" spans="1:256" s="251" customFormat="1" x14ac:dyDescent="0.2">
      <c r="A111" s="248"/>
      <c r="B111" s="235"/>
      <c r="C111" s="244"/>
      <c r="D111" s="50"/>
      <c r="E111" s="2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</row>
    <row r="112" spans="1:256" s="251" customFormat="1" x14ac:dyDescent="0.2">
      <c r="A112" s="248"/>
      <c r="B112" s="235"/>
      <c r="C112" s="244"/>
      <c r="D112" s="50"/>
      <c r="E112" s="2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</row>
    <row r="113" spans="1:256" s="251" customFormat="1" x14ac:dyDescent="0.2">
      <c r="A113" s="248"/>
      <c r="B113" s="235"/>
      <c r="C113" s="244"/>
      <c r="D113" s="50"/>
      <c r="E113" s="2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</row>
    <row r="114" spans="1:256" s="251" customFormat="1" x14ac:dyDescent="0.2">
      <c r="A114" s="248"/>
      <c r="B114" s="235"/>
      <c r="C114" s="244"/>
      <c r="D114" s="50"/>
      <c r="E114" s="2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</row>
    <row r="115" spans="1:256" s="251" customFormat="1" x14ac:dyDescent="0.2">
      <c r="A115" s="248"/>
      <c r="B115" s="235"/>
      <c r="C115" s="244"/>
      <c r="D115" s="50"/>
      <c r="E115" s="2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</row>
    <row r="116" spans="1:256" s="251" customFormat="1" x14ac:dyDescent="0.2">
      <c r="A116" s="248"/>
      <c r="B116" s="235"/>
      <c r="C116" s="244"/>
      <c r="D116" s="50"/>
      <c r="E116" s="2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</row>
    <row r="117" spans="1:256" s="251" customFormat="1" x14ac:dyDescent="0.2">
      <c r="A117" s="248"/>
      <c r="B117" s="235"/>
      <c r="C117" s="244"/>
      <c r="D117" s="50"/>
      <c r="E117" s="2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</row>
    <row r="118" spans="1:256" s="251" customFormat="1" x14ac:dyDescent="0.2">
      <c r="A118" s="248"/>
      <c r="B118" s="235"/>
      <c r="C118" s="244"/>
      <c r="D118" s="50"/>
      <c r="E118" s="2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</row>
    <row r="119" spans="1:256" s="251" customFormat="1" x14ac:dyDescent="0.2">
      <c r="A119" s="248"/>
      <c r="B119" s="235"/>
      <c r="C119" s="244"/>
      <c r="D119" s="50"/>
      <c r="E119" s="2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</row>
    <row r="120" spans="1:256" s="251" customFormat="1" x14ac:dyDescent="0.2">
      <c r="A120" s="248"/>
      <c r="B120" s="235"/>
      <c r="C120" s="244"/>
      <c r="D120" s="50"/>
      <c r="E120" s="2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</row>
    <row r="121" spans="1:256" s="251" customFormat="1" x14ac:dyDescent="0.2">
      <c r="A121" s="248"/>
      <c r="B121" s="235"/>
      <c r="C121" s="244"/>
      <c r="D121" s="50"/>
      <c r="E121" s="2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</row>
    <row r="122" spans="1:256" s="251" customFormat="1" x14ac:dyDescent="0.2">
      <c r="A122" s="248"/>
      <c r="B122" s="235"/>
      <c r="C122" s="244"/>
      <c r="D122" s="50"/>
      <c r="E122" s="2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</row>
    <row r="123" spans="1:256" s="251" customFormat="1" x14ac:dyDescent="0.2">
      <c r="A123" s="248"/>
      <c r="B123" s="235"/>
      <c r="C123" s="244"/>
      <c r="D123" s="50"/>
      <c r="E123" s="2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</row>
    <row r="124" spans="1:256" s="251" customFormat="1" x14ac:dyDescent="0.2">
      <c r="A124" s="248"/>
      <c r="B124" s="235"/>
      <c r="C124" s="244"/>
      <c r="D124" s="50"/>
      <c r="E124" s="2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</row>
    <row r="125" spans="1:256" s="251" customFormat="1" x14ac:dyDescent="0.2">
      <c r="A125" s="248"/>
      <c r="B125" s="235"/>
      <c r="C125" s="244"/>
      <c r="D125" s="50"/>
      <c r="E125" s="2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</row>
    <row r="126" spans="1:256" s="251" customFormat="1" x14ac:dyDescent="0.2">
      <c r="A126" s="248"/>
      <c r="B126" s="235"/>
      <c r="C126" s="244"/>
      <c r="D126" s="50"/>
      <c r="E126" s="2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</row>
    <row r="127" spans="1:256" s="251" customFormat="1" x14ac:dyDescent="0.2">
      <c r="A127" s="248"/>
      <c r="B127" s="235"/>
      <c r="C127" s="244"/>
      <c r="D127" s="50"/>
      <c r="E127" s="2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</row>
    <row r="128" spans="1:256" s="251" customFormat="1" x14ac:dyDescent="0.2">
      <c r="A128" s="248"/>
      <c r="B128" s="235"/>
      <c r="C128" s="244"/>
      <c r="D128" s="50"/>
      <c r="E128" s="2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</row>
    <row r="129" spans="1:256" s="251" customFormat="1" x14ac:dyDescent="0.2">
      <c r="A129" s="248"/>
      <c r="B129" s="235"/>
      <c r="C129" s="244"/>
      <c r="D129" s="50"/>
      <c r="E129" s="2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</row>
    <row r="130" spans="1:256" s="251" customFormat="1" x14ac:dyDescent="0.2">
      <c r="A130" s="248"/>
      <c r="B130" s="235"/>
      <c r="C130" s="244"/>
      <c r="D130" s="50"/>
      <c r="E130" s="2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</row>
    <row r="131" spans="1:256" s="251" customFormat="1" x14ac:dyDescent="0.2">
      <c r="A131" s="248"/>
      <c r="B131" s="235"/>
      <c r="C131" s="244"/>
      <c r="D131" s="50"/>
      <c r="E131" s="2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</row>
    <row r="132" spans="1:256" s="251" customFormat="1" x14ac:dyDescent="0.2">
      <c r="A132" s="248"/>
      <c r="B132" s="235"/>
      <c r="C132" s="244"/>
      <c r="D132" s="50"/>
      <c r="E132" s="2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</row>
    <row r="133" spans="1:256" s="251" customFormat="1" x14ac:dyDescent="0.2">
      <c r="A133" s="248"/>
      <c r="B133" s="235"/>
      <c r="C133" s="244"/>
      <c r="D133" s="50"/>
      <c r="E133" s="2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</row>
    <row r="134" spans="1:256" s="251" customFormat="1" x14ac:dyDescent="0.2">
      <c r="A134" s="248"/>
      <c r="B134" s="235"/>
      <c r="C134" s="244"/>
      <c r="D134" s="50"/>
      <c r="E134" s="2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</row>
    <row r="135" spans="1:256" s="251" customFormat="1" x14ac:dyDescent="0.2">
      <c r="A135" s="248"/>
      <c r="B135" s="235"/>
      <c r="C135" s="244"/>
      <c r="D135" s="50"/>
      <c r="E135" s="2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</row>
    <row r="136" spans="1:256" s="251" customFormat="1" x14ac:dyDescent="0.2">
      <c r="A136" s="248"/>
      <c r="B136" s="235"/>
      <c r="C136" s="244"/>
      <c r="D136" s="50"/>
      <c r="E136" s="2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</row>
    <row r="137" spans="1:256" s="251" customFormat="1" x14ac:dyDescent="0.2">
      <c r="A137" s="248"/>
      <c r="B137" s="235"/>
      <c r="C137" s="244"/>
      <c r="D137" s="50"/>
      <c r="E137" s="2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</row>
    <row r="138" spans="1:256" s="251" customFormat="1" x14ac:dyDescent="0.2">
      <c r="A138" s="248"/>
      <c r="B138" s="235"/>
      <c r="C138" s="244"/>
      <c r="D138" s="50"/>
      <c r="E138" s="2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</row>
    <row r="139" spans="1:256" s="251" customFormat="1" x14ac:dyDescent="0.2">
      <c r="A139" s="248"/>
      <c r="B139" s="235"/>
      <c r="C139" s="244"/>
      <c r="D139" s="50"/>
      <c r="E139" s="2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</row>
    <row r="140" spans="1:256" s="251" customFormat="1" x14ac:dyDescent="0.2">
      <c r="A140" s="248"/>
      <c r="B140" s="235"/>
      <c r="C140" s="244"/>
      <c r="D140" s="50"/>
      <c r="E140" s="2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</row>
    <row r="141" spans="1:256" s="251" customFormat="1" x14ac:dyDescent="0.2">
      <c r="A141" s="248"/>
      <c r="B141" s="235"/>
      <c r="C141" s="244"/>
      <c r="D141" s="50"/>
      <c r="E141" s="2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</row>
    <row r="142" spans="1:256" s="251" customFormat="1" x14ac:dyDescent="0.2">
      <c r="A142" s="248"/>
      <c r="B142" s="235"/>
      <c r="C142" s="244"/>
      <c r="D142" s="50"/>
      <c r="E142" s="2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</row>
    <row r="143" spans="1:256" s="251" customFormat="1" x14ac:dyDescent="0.2">
      <c r="A143" s="248"/>
      <c r="B143" s="235"/>
      <c r="C143" s="244"/>
      <c r="D143" s="50"/>
      <c r="E143" s="2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</row>
    <row r="144" spans="1:256" s="251" customFormat="1" x14ac:dyDescent="0.2">
      <c r="A144" s="248"/>
      <c r="B144" s="235"/>
      <c r="C144" s="244"/>
      <c r="D144" s="50"/>
      <c r="E144" s="2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</row>
    <row r="145" spans="1:256" s="251" customFormat="1" x14ac:dyDescent="0.2">
      <c r="A145" s="248"/>
      <c r="B145" s="235"/>
      <c r="C145" s="244"/>
      <c r="D145" s="50"/>
      <c r="E145" s="2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</row>
    <row r="146" spans="1:256" s="251" customFormat="1" x14ac:dyDescent="0.2">
      <c r="A146" s="248"/>
      <c r="B146" s="235"/>
      <c r="C146" s="244"/>
      <c r="D146" s="50"/>
      <c r="E146" s="2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</row>
    <row r="147" spans="1:256" s="251" customFormat="1" x14ac:dyDescent="0.2">
      <c r="A147" s="248"/>
      <c r="B147" s="235"/>
      <c r="C147" s="244"/>
      <c r="D147" s="50"/>
      <c r="E147" s="2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</row>
    <row r="148" spans="1:256" s="251" customFormat="1" x14ac:dyDescent="0.2">
      <c r="A148" s="248"/>
      <c r="B148" s="235"/>
      <c r="C148" s="244"/>
      <c r="D148" s="50"/>
      <c r="E148" s="2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</row>
    <row r="149" spans="1:256" s="251" customFormat="1" x14ac:dyDescent="0.2">
      <c r="A149" s="248"/>
      <c r="B149" s="235"/>
      <c r="C149" s="244"/>
      <c r="D149" s="50"/>
      <c r="E149" s="2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</row>
    <row r="150" spans="1:256" s="251" customFormat="1" x14ac:dyDescent="0.2">
      <c r="A150" s="248"/>
      <c r="B150" s="235"/>
      <c r="C150" s="244"/>
      <c r="D150" s="50"/>
      <c r="E150" s="2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</row>
    <row r="151" spans="1:256" s="251" customFormat="1" x14ac:dyDescent="0.2">
      <c r="A151" s="248"/>
      <c r="B151" s="235"/>
      <c r="C151" s="244"/>
      <c r="D151" s="50"/>
      <c r="E151" s="2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</row>
    <row r="152" spans="1:256" s="251" customFormat="1" x14ac:dyDescent="0.2">
      <c r="A152" s="248"/>
      <c r="B152" s="235"/>
      <c r="C152" s="244"/>
      <c r="D152" s="50"/>
      <c r="E152" s="2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</row>
    <row r="153" spans="1:256" s="251" customFormat="1" x14ac:dyDescent="0.2">
      <c r="A153" s="248"/>
      <c r="B153" s="235"/>
      <c r="C153" s="244"/>
      <c r="D153" s="50"/>
      <c r="E153" s="2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  <c r="IV153" s="50"/>
    </row>
    <row r="154" spans="1:256" s="251" customFormat="1" x14ac:dyDescent="0.2">
      <c r="A154" s="248"/>
      <c r="B154" s="235"/>
      <c r="C154" s="244"/>
      <c r="D154" s="50"/>
      <c r="E154" s="2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  <c r="IV154" s="50"/>
    </row>
    <row r="155" spans="1:256" s="251" customFormat="1" x14ac:dyDescent="0.2">
      <c r="A155" s="248"/>
      <c r="B155" s="235"/>
      <c r="C155" s="244"/>
      <c r="D155" s="50"/>
      <c r="E155" s="2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</row>
    <row r="156" spans="1:256" s="251" customFormat="1" x14ac:dyDescent="0.2">
      <c r="A156" s="248"/>
      <c r="B156" s="235"/>
      <c r="C156" s="244"/>
      <c r="D156" s="50"/>
      <c r="E156" s="2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</row>
    <row r="157" spans="1:256" s="251" customFormat="1" x14ac:dyDescent="0.2">
      <c r="A157" s="248"/>
      <c r="B157" s="235"/>
      <c r="C157" s="244"/>
      <c r="D157" s="50"/>
      <c r="E157" s="2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</row>
    <row r="158" spans="1:256" s="251" customFormat="1" x14ac:dyDescent="0.2">
      <c r="A158" s="248"/>
      <c r="B158" s="235"/>
      <c r="C158" s="244"/>
      <c r="D158" s="50"/>
      <c r="E158" s="2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</row>
    <row r="159" spans="1:256" s="251" customFormat="1" x14ac:dyDescent="0.2">
      <c r="A159" s="248"/>
      <c r="B159" s="235"/>
      <c r="C159" s="244"/>
      <c r="D159" s="50"/>
      <c r="E159" s="2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</row>
    <row r="160" spans="1:256" s="251" customFormat="1" x14ac:dyDescent="0.2">
      <c r="A160" s="248"/>
      <c r="B160" s="235"/>
      <c r="C160" s="244"/>
      <c r="D160" s="50"/>
      <c r="E160" s="2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</row>
    <row r="161" spans="1:256" s="251" customFormat="1" x14ac:dyDescent="0.2">
      <c r="A161" s="248"/>
      <c r="B161" s="235"/>
      <c r="C161" s="244"/>
      <c r="D161" s="50"/>
      <c r="E161" s="2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</row>
    <row r="162" spans="1:256" s="251" customFormat="1" x14ac:dyDescent="0.2">
      <c r="A162" s="248"/>
      <c r="B162" s="235"/>
      <c r="C162" s="244"/>
      <c r="D162" s="50"/>
      <c r="E162" s="2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</row>
    <row r="163" spans="1:256" s="251" customFormat="1" x14ac:dyDescent="0.2">
      <c r="A163" s="248"/>
      <c r="B163" s="235"/>
      <c r="C163" s="244"/>
      <c r="D163" s="50"/>
      <c r="E163" s="2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</row>
    <row r="164" spans="1:256" s="251" customFormat="1" x14ac:dyDescent="0.2">
      <c r="A164" s="248"/>
      <c r="B164" s="235"/>
      <c r="C164" s="244"/>
      <c r="D164" s="50"/>
      <c r="E164" s="2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</row>
    <row r="165" spans="1:256" s="251" customFormat="1" x14ac:dyDescent="0.2">
      <c r="A165" s="248"/>
      <c r="B165" s="235"/>
      <c r="C165" s="244"/>
      <c r="D165" s="50"/>
      <c r="E165" s="2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</row>
    <row r="166" spans="1:256" s="251" customFormat="1" x14ac:dyDescent="0.2">
      <c r="A166" s="248"/>
      <c r="B166" s="235"/>
      <c r="C166" s="244"/>
      <c r="D166" s="50"/>
      <c r="E166" s="2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</row>
    <row r="167" spans="1:256" s="251" customFormat="1" x14ac:dyDescent="0.2">
      <c r="A167" s="248"/>
      <c r="B167" s="235"/>
      <c r="C167" s="244"/>
      <c r="D167" s="50"/>
      <c r="E167" s="2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  <c r="IV167" s="50"/>
    </row>
    <row r="168" spans="1:256" s="251" customFormat="1" x14ac:dyDescent="0.2">
      <c r="A168" s="248"/>
      <c r="B168" s="235"/>
      <c r="C168" s="244"/>
      <c r="D168" s="50"/>
      <c r="E168" s="2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</row>
    <row r="169" spans="1:256" s="251" customFormat="1" x14ac:dyDescent="0.2">
      <c r="A169" s="248"/>
      <c r="B169" s="235"/>
      <c r="C169" s="244"/>
      <c r="D169" s="50"/>
      <c r="E169" s="2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</row>
    <row r="170" spans="1:256" s="251" customFormat="1" x14ac:dyDescent="0.2">
      <c r="A170" s="248"/>
      <c r="B170" s="235"/>
      <c r="C170" s="244"/>
      <c r="D170" s="50"/>
      <c r="E170" s="2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  <c r="IV170" s="50"/>
    </row>
    <row r="171" spans="1:256" s="251" customFormat="1" x14ac:dyDescent="0.2">
      <c r="A171" s="248"/>
      <c r="B171" s="235"/>
      <c r="C171" s="244"/>
      <c r="D171" s="50"/>
      <c r="E171" s="2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  <c r="IV171" s="50"/>
    </row>
    <row r="172" spans="1:256" s="251" customFormat="1" x14ac:dyDescent="0.2">
      <c r="A172" s="248"/>
      <c r="B172" s="235"/>
      <c r="C172" s="244"/>
      <c r="D172" s="50"/>
      <c r="E172" s="2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  <c r="IV172" s="50"/>
    </row>
    <row r="173" spans="1:256" s="251" customFormat="1" x14ac:dyDescent="0.2">
      <c r="A173" s="248"/>
      <c r="B173" s="235"/>
      <c r="C173" s="244"/>
      <c r="D173" s="50"/>
      <c r="E173" s="2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  <c r="IV173" s="50"/>
    </row>
    <row r="174" spans="1:256" s="251" customFormat="1" x14ac:dyDescent="0.2">
      <c r="A174" s="248"/>
      <c r="B174" s="235"/>
      <c r="C174" s="244"/>
      <c r="D174" s="50"/>
      <c r="E174" s="2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</row>
    <row r="175" spans="1:256" s="251" customFormat="1" x14ac:dyDescent="0.2">
      <c r="A175" s="248"/>
      <c r="B175" s="235"/>
      <c r="C175" s="244"/>
      <c r="D175" s="50"/>
      <c r="E175" s="2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</row>
    <row r="176" spans="1:256" s="251" customFormat="1" x14ac:dyDescent="0.2">
      <c r="A176" s="248"/>
      <c r="B176" s="235"/>
      <c r="C176" s="244"/>
      <c r="D176" s="50"/>
      <c r="E176" s="2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  <c r="IV176" s="50"/>
    </row>
    <row r="177" spans="1:256" s="251" customFormat="1" x14ac:dyDescent="0.2">
      <c r="A177" s="248"/>
      <c r="B177" s="235"/>
      <c r="C177" s="244"/>
      <c r="D177" s="50"/>
      <c r="E177" s="2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  <c r="IV177" s="50"/>
    </row>
    <row r="178" spans="1:256" s="251" customFormat="1" x14ac:dyDescent="0.2">
      <c r="A178" s="248"/>
      <c r="B178" s="235"/>
      <c r="C178" s="244"/>
      <c r="D178" s="50"/>
      <c r="E178" s="2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</row>
    <row r="179" spans="1:256" s="251" customFormat="1" x14ac:dyDescent="0.2">
      <c r="A179" s="248"/>
      <c r="B179" s="235"/>
      <c r="C179" s="244"/>
      <c r="D179" s="50"/>
      <c r="E179" s="2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</row>
    <row r="180" spans="1:256" s="251" customFormat="1" x14ac:dyDescent="0.2">
      <c r="A180" s="248"/>
      <c r="B180" s="235"/>
      <c r="C180" s="244"/>
      <c r="D180" s="50"/>
      <c r="E180" s="2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</row>
    <row r="181" spans="1:256" s="251" customFormat="1" x14ac:dyDescent="0.2">
      <c r="A181" s="248"/>
      <c r="B181" s="235"/>
      <c r="C181" s="244"/>
      <c r="D181" s="50"/>
      <c r="E181" s="2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</row>
    <row r="182" spans="1:256" s="251" customFormat="1" x14ac:dyDescent="0.2">
      <c r="A182" s="248"/>
      <c r="B182" s="235"/>
      <c r="C182" s="244"/>
      <c r="D182" s="50"/>
      <c r="E182" s="2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</row>
    <row r="183" spans="1:256" s="251" customFormat="1" x14ac:dyDescent="0.2">
      <c r="A183" s="248"/>
      <c r="B183" s="235"/>
      <c r="C183" s="244"/>
      <c r="D183" s="50"/>
      <c r="E183" s="2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</row>
    <row r="184" spans="1:256" s="251" customFormat="1" x14ac:dyDescent="0.2">
      <c r="A184" s="248"/>
      <c r="B184" s="235"/>
      <c r="C184" s="244"/>
      <c r="D184" s="50"/>
      <c r="E184" s="2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</row>
    <row r="185" spans="1:256" s="251" customFormat="1" x14ac:dyDescent="0.2">
      <c r="A185" s="248"/>
      <c r="B185" s="235"/>
      <c r="C185" s="244"/>
      <c r="D185" s="50"/>
      <c r="E185" s="2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</row>
    <row r="186" spans="1:256" s="251" customFormat="1" x14ac:dyDescent="0.2">
      <c r="A186" s="248"/>
      <c r="B186" s="235"/>
      <c r="C186" s="244"/>
      <c r="D186" s="50"/>
      <c r="E186" s="2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  <c r="IV186" s="50"/>
    </row>
    <row r="187" spans="1:256" s="251" customFormat="1" x14ac:dyDescent="0.2">
      <c r="A187" s="248"/>
      <c r="B187" s="235"/>
      <c r="C187" s="244"/>
      <c r="D187" s="50"/>
      <c r="E187" s="2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  <c r="IV187" s="50"/>
    </row>
    <row r="188" spans="1:256" s="251" customFormat="1" x14ac:dyDescent="0.2">
      <c r="A188" s="248"/>
      <c r="B188" s="235"/>
      <c r="C188" s="244"/>
      <c r="D188" s="50"/>
      <c r="E188" s="2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  <c r="IV188" s="50"/>
    </row>
    <row r="189" spans="1:256" s="251" customFormat="1" x14ac:dyDescent="0.2">
      <c r="A189" s="248"/>
      <c r="B189" s="235"/>
      <c r="C189" s="244"/>
      <c r="D189" s="50"/>
      <c r="E189" s="2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  <c r="IV189" s="50"/>
    </row>
    <row r="190" spans="1:256" s="251" customFormat="1" x14ac:dyDescent="0.2">
      <c r="A190" s="248"/>
      <c r="B190" s="235"/>
      <c r="C190" s="244"/>
      <c r="D190" s="50"/>
      <c r="E190" s="2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  <c r="IV190" s="50"/>
    </row>
    <row r="191" spans="1:256" s="251" customFormat="1" x14ac:dyDescent="0.2">
      <c r="A191" s="248"/>
      <c r="B191" s="235"/>
      <c r="C191" s="244"/>
      <c r="D191" s="50"/>
      <c r="E191" s="2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</row>
    <row r="192" spans="1:256" s="251" customFormat="1" x14ac:dyDescent="0.2">
      <c r="A192" s="248"/>
      <c r="B192" s="235"/>
      <c r="C192" s="244"/>
      <c r="D192" s="50"/>
      <c r="E192" s="2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</row>
    <row r="193" spans="1:256" s="251" customFormat="1" x14ac:dyDescent="0.2">
      <c r="A193" s="248"/>
      <c r="B193" s="235"/>
      <c r="C193" s="244"/>
      <c r="D193" s="50"/>
      <c r="E193" s="2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</row>
    <row r="194" spans="1:256" s="251" customFormat="1" x14ac:dyDescent="0.2">
      <c r="A194" s="248"/>
      <c r="B194" s="235"/>
      <c r="C194" s="244"/>
      <c r="D194" s="50"/>
      <c r="E194" s="2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</row>
    <row r="195" spans="1:256" s="251" customFormat="1" x14ac:dyDescent="0.2">
      <c r="A195" s="248"/>
      <c r="B195" s="235"/>
      <c r="C195" s="244"/>
      <c r="D195" s="50"/>
      <c r="E195" s="2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  <c r="IV195" s="50"/>
    </row>
    <row r="196" spans="1:256" s="251" customFormat="1" x14ac:dyDescent="0.2">
      <c r="A196" s="248"/>
      <c r="B196" s="235"/>
      <c r="C196" s="244"/>
      <c r="D196" s="50"/>
      <c r="E196" s="2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  <c r="IV196" s="50"/>
    </row>
    <row r="197" spans="1:256" s="251" customFormat="1" x14ac:dyDescent="0.2">
      <c r="A197" s="248"/>
      <c r="B197" s="235"/>
      <c r="C197" s="244"/>
      <c r="D197" s="50"/>
      <c r="E197" s="2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</row>
    <row r="198" spans="1:256" s="251" customFormat="1" x14ac:dyDescent="0.2">
      <c r="A198" s="248"/>
      <c r="B198" s="235"/>
      <c r="C198" s="244"/>
      <c r="D198" s="50"/>
      <c r="E198" s="2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</row>
    <row r="199" spans="1:256" s="251" customFormat="1" x14ac:dyDescent="0.2">
      <c r="A199" s="248"/>
      <c r="B199" s="235"/>
      <c r="C199" s="244"/>
      <c r="D199" s="50"/>
      <c r="E199" s="2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</row>
    <row r="200" spans="1:256" s="251" customFormat="1" x14ac:dyDescent="0.2">
      <c r="A200" s="248"/>
      <c r="B200" s="235"/>
      <c r="C200" s="244"/>
      <c r="D200" s="50"/>
      <c r="E200" s="2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  <c r="IS200" s="50"/>
      <c r="IT200" s="50"/>
      <c r="IU200" s="50"/>
      <c r="IV200" s="50"/>
    </row>
    <row r="201" spans="1:256" s="251" customFormat="1" x14ac:dyDescent="0.2">
      <c r="A201" s="248"/>
      <c r="B201" s="235"/>
      <c r="C201" s="244"/>
      <c r="D201" s="50"/>
      <c r="E201" s="2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  <c r="IF201" s="50"/>
      <c r="IG201" s="50"/>
      <c r="IH201" s="50"/>
      <c r="II201" s="50"/>
      <c r="IJ201" s="50"/>
      <c r="IK201" s="50"/>
      <c r="IL201" s="50"/>
      <c r="IM201" s="50"/>
      <c r="IN201" s="50"/>
      <c r="IO201" s="50"/>
      <c r="IP201" s="50"/>
      <c r="IQ201" s="50"/>
      <c r="IR201" s="50"/>
      <c r="IS201" s="50"/>
      <c r="IT201" s="50"/>
      <c r="IU201" s="50"/>
      <c r="IV201" s="50"/>
    </row>
    <row r="202" spans="1:256" s="251" customFormat="1" x14ac:dyDescent="0.2">
      <c r="A202" s="248"/>
      <c r="B202" s="235"/>
      <c r="C202" s="244"/>
      <c r="D202" s="50"/>
      <c r="E202" s="2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  <c r="IS202" s="50"/>
      <c r="IT202" s="50"/>
      <c r="IU202" s="50"/>
      <c r="IV202" s="50"/>
    </row>
    <row r="203" spans="1:256" s="251" customFormat="1" x14ac:dyDescent="0.2">
      <c r="A203" s="248"/>
      <c r="B203" s="235"/>
      <c r="C203" s="244"/>
      <c r="D203" s="50"/>
      <c r="E203" s="2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</row>
    <row r="204" spans="1:256" s="251" customFormat="1" x14ac:dyDescent="0.2">
      <c r="A204" s="248"/>
      <c r="B204" s="235"/>
      <c r="C204" s="244"/>
      <c r="D204" s="50"/>
      <c r="E204" s="2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  <c r="IV204" s="50"/>
    </row>
    <row r="205" spans="1:256" s="251" customFormat="1" x14ac:dyDescent="0.2">
      <c r="A205" s="248"/>
      <c r="B205" s="235"/>
      <c r="C205" s="244"/>
      <c r="D205" s="50"/>
      <c r="E205" s="2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  <c r="IS205" s="50"/>
      <c r="IT205" s="50"/>
      <c r="IU205" s="50"/>
      <c r="IV205" s="50"/>
    </row>
    <row r="206" spans="1:256" s="251" customFormat="1" x14ac:dyDescent="0.2">
      <c r="A206" s="248"/>
      <c r="B206" s="235"/>
      <c r="C206" s="244"/>
      <c r="D206" s="50"/>
      <c r="E206" s="2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</row>
    <row r="207" spans="1:256" s="251" customFormat="1" x14ac:dyDescent="0.2">
      <c r="A207" s="248"/>
      <c r="B207" s="235"/>
      <c r="C207" s="244"/>
      <c r="D207" s="50"/>
      <c r="E207" s="2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</row>
    <row r="208" spans="1:256" s="251" customFormat="1" x14ac:dyDescent="0.2">
      <c r="A208" s="248"/>
      <c r="B208" s="235"/>
      <c r="C208" s="244"/>
      <c r="D208" s="50"/>
      <c r="E208" s="2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</row>
    <row r="209" spans="1:256" s="251" customFormat="1" x14ac:dyDescent="0.2">
      <c r="A209" s="248"/>
      <c r="B209" s="235"/>
      <c r="C209" s="244"/>
      <c r="D209" s="50"/>
      <c r="E209" s="2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</row>
    <row r="210" spans="1:256" s="251" customFormat="1" x14ac:dyDescent="0.2">
      <c r="A210" s="248"/>
      <c r="B210" s="235"/>
      <c r="C210" s="244"/>
      <c r="D210" s="50"/>
      <c r="E210" s="2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</row>
    <row r="211" spans="1:256" s="251" customFormat="1" x14ac:dyDescent="0.2">
      <c r="A211" s="248"/>
      <c r="B211" s="235"/>
      <c r="C211" s="244"/>
      <c r="D211" s="50"/>
      <c r="E211" s="2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</row>
    <row r="212" spans="1:256" s="251" customFormat="1" x14ac:dyDescent="0.2">
      <c r="A212" s="248"/>
      <c r="B212" s="235"/>
      <c r="C212" s="244"/>
      <c r="D212" s="50"/>
      <c r="E212" s="2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</row>
    <row r="213" spans="1:256" s="251" customFormat="1" x14ac:dyDescent="0.2">
      <c r="A213" s="248"/>
      <c r="B213" s="235"/>
      <c r="C213" s="244"/>
      <c r="D213" s="50"/>
      <c r="E213" s="2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  <c r="IT213" s="50"/>
      <c r="IU213" s="50"/>
      <c r="IV213" s="50"/>
    </row>
    <row r="214" spans="1:256" s="251" customFormat="1" x14ac:dyDescent="0.2">
      <c r="A214" s="248"/>
      <c r="B214" s="235"/>
      <c r="C214" s="244"/>
      <c r="D214" s="50"/>
      <c r="E214" s="2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</row>
    <row r="215" spans="1:256" s="251" customFormat="1" x14ac:dyDescent="0.2">
      <c r="A215" s="248"/>
      <c r="B215" s="235"/>
      <c r="C215" s="244"/>
      <c r="D215" s="50"/>
      <c r="E215" s="2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</row>
    <row r="216" spans="1:256" s="251" customFormat="1" x14ac:dyDescent="0.2">
      <c r="A216" s="248"/>
      <c r="B216" s="235"/>
      <c r="C216" s="244"/>
      <c r="D216" s="50"/>
      <c r="E216" s="2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</row>
    <row r="217" spans="1:256" s="251" customFormat="1" x14ac:dyDescent="0.2">
      <c r="A217" s="248"/>
      <c r="B217" s="235"/>
      <c r="C217" s="244"/>
      <c r="D217" s="50"/>
      <c r="E217" s="2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</row>
    <row r="218" spans="1:256" s="251" customFormat="1" x14ac:dyDescent="0.2">
      <c r="A218" s="248"/>
      <c r="B218" s="235"/>
      <c r="C218" s="244"/>
      <c r="D218" s="50"/>
      <c r="E218" s="2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</row>
    <row r="219" spans="1:256" s="251" customFormat="1" x14ac:dyDescent="0.2">
      <c r="A219" s="248"/>
      <c r="B219" s="235"/>
      <c r="C219" s="244"/>
      <c r="D219" s="50"/>
      <c r="E219" s="2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</row>
    <row r="220" spans="1:256" s="251" customFormat="1" x14ac:dyDescent="0.2">
      <c r="A220" s="248"/>
      <c r="B220" s="235"/>
      <c r="C220" s="244"/>
      <c r="D220" s="50"/>
      <c r="E220" s="2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</row>
    <row r="221" spans="1:256" s="251" customFormat="1" x14ac:dyDescent="0.2">
      <c r="A221" s="248"/>
      <c r="B221" s="235"/>
      <c r="C221" s="244"/>
      <c r="D221" s="50"/>
      <c r="E221" s="2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</row>
    <row r="222" spans="1:256" s="251" customFormat="1" x14ac:dyDescent="0.2">
      <c r="A222" s="248"/>
      <c r="B222" s="235"/>
      <c r="C222" s="244"/>
      <c r="D222" s="50"/>
      <c r="E222" s="2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</row>
    <row r="223" spans="1:256" s="251" customFormat="1" x14ac:dyDescent="0.2">
      <c r="A223" s="248"/>
      <c r="B223" s="235"/>
      <c r="C223" s="244"/>
      <c r="D223" s="50"/>
      <c r="E223" s="2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</row>
    <row r="224" spans="1:256" s="251" customFormat="1" x14ac:dyDescent="0.2">
      <c r="A224" s="248"/>
      <c r="B224" s="235"/>
      <c r="C224" s="244"/>
      <c r="D224" s="50"/>
      <c r="E224" s="2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</row>
    <row r="225" spans="1:256" s="251" customFormat="1" x14ac:dyDescent="0.2">
      <c r="A225" s="248"/>
      <c r="B225" s="235"/>
      <c r="C225" s="244"/>
      <c r="D225" s="50"/>
      <c r="E225" s="2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</row>
    <row r="226" spans="1:256" s="251" customFormat="1" x14ac:dyDescent="0.2">
      <c r="A226" s="248"/>
      <c r="B226" s="235"/>
      <c r="C226" s="244"/>
      <c r="D226" s="50"/>
      <c r="E226" s="2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  <c r="IT226" s="50"/>
      <c r="IU226" s="50"/>
      <c r="IV226" s="50"/>
    </row>
    <row r="227" spans="1:256" s="251" customFormat="1" x14ac:dyDescent="0.2">
      <c r="A227" s="248"/>
      <c r="B227" s="235"/>
      <c r="C227" s="244"/>
      <c r="D227" s="50"/>
      <c r="E227" s="2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</row>
    <row r="228" spans="1:256" s="251" customFormat="1" x14ac:dyDescent="0.2">
      <c r="A228" s="248"/>
      <c r="B228" s="235"/>
      <c r="C228" s="244"/>
      <c r="D228" s="50"/>
      <c r="E228" s="2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  <c r="IT228" s="50"/>
      <c r="IU228" s="50"/>
      <c r="IV228" s="50"/>
    </row>
    <row r="229" spans="1:256" s="251" customFormat="1" x14ac:dyDescent="0.2">
      <c r="A229" s="248"/>
      <c r="B229" s="235"/>
      <c r="C229" s="244"/>
      <c r="D229" s="50"/>
      <c r="E229" s="2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  <c r="IT229" s="50"/>
      <c r="IU229" s="50"/>
      <c r="IV229" s="50"/>
    </row>
    <row r="230" spans="1:256" s="251" customFormat="1" x14ac:dyDescent="0.2">
      <c r="A230" s="248"/>
      <c r="B230" s="235"/>
      <c r="C230" s="244"/>
      <c r="D230" s="50"/>
      <c r="E230" s="2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</row>
    <row r="231" spans="1:256" s="251" customFormat="1" x14ac:dyDescent="0.2">
      <c r="A231" s="248"/>
      <c r="B231" s="235"/>
      <c r="C231" s="244"/>
      <c r="D231" s="50"/>
      <c r="E231" s="2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</row>
    <row r="232" spans="1:256" s="251" customFormat="1" x14ac:dyDescent="0.2">
      <c r="A232" s="248"/>
      <c r="B232" s="235"/>
      <c r="C232" s="244"/>
      <c r="D232" s="50"/>
      <c r="E232" s="2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</row>
    <row r="233" spans="1:256" s="251" customFormat="1" x14ac:dyDescent="0.2">
      <c r="A233" s="248"/>
      <c r="B233" s="235"/>
      <c r="C233" s="244"/>
      <c r="D233" s="50"/>
      <c r="E233" s="2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</row>
    <row r="234" spans="1:256" s="251" customFormat="1" x14ac:dyDescent="0.2">
      <c r="A234" s="248"/>
      <c r="B234" s="235"/>
      <c r="C234" s="244"/>
      <c r="D234" s="50"/>
      <c r="E234" s="2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</row>
    <row r="235" spans="1:256" s="251" customFormat="1" x14ac:dyDescent="0.2">
      <c r="A235" s="248"/>
      <c r="B235" s="235"/>
      <c r="C235" s="244"/>
      <c r="D235" s="50"/>
      <c r="E235" s="2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</row>
    <row r="236" spans="1:256" s="251" customFormat="1" x14ac:dyDescent="0.2">
      <c r="A236" s="248"/>
      <c r="B236" s="235"/>
      <c r="C236" s="244"/>
      <c r="D236" s="50"/>
      <c r="E236" s="2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</row>
    <row r="237" spans="1:256" s="251" customFormat="1" x14ac:dyDescent="0.2">
      <c r="A237" s="248"/>
      <c r="B237" s="235"/>
      <c r="C237" s="244"/>
      <c r="D237" s="50"/>
      <c r="E237" s="2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</row>
    <row r="238" spans="1:256" s="251" customFormat="1" x14ac:dyDescent="0.2">
      <c r="A238" s="248"/>
      <c r="B238" s="235"/>
      <c r="C238" s="244"/>
      <c r="D238" s="50"/>
      <c r="E238" s="2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</row>
    <row r="239" spans="1:256" s="251" customFormat="1" x14ac:dyDescent="0.2">
      <c r="A239" s="248"/>
      <c r="B239" s="235"/>
      <c r="C239" s="244"/>
      <c r="D239" s="50"/>
      <c r="E239" s="2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</row>
    <row r="240" spans="1:256" s="251" customFormat="1" x14ac:dyDescent="0.2">
      <c r="A240" s="248"/>
      <c r="B240" s="235"/>
      <c r="C240" s="244"/>
      <c r="D240" s="50"/>
      <c r="E240" s="2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</row>
    <row r="241" spans="1:256" s="251" customFormat="1" x14ac:dyDescent="0.2">
      <c r="A241" s="248"/>
      <c r="B241" s="235"/>
      <c r="C241" s="244"/>
      <c r="D241" s="50"/>
      <c r="E241" s="2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</row>
    <row r="242" spans="1:256" s="251" customFormat="1" x14ac:dyDescent="0.2">
      <c r="A242" s="248"/>
      <c r="B242" s="235"/>
      <c r="C242" s="244"/>
      <c r="D242" s="50"/>
      <c r="E242" s="2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</row>
    <row r="243" spans="1:256" s="251" customFormat="1" x14ac:dyDescent="0.2">
      <c r="A243" s="248"/>
      <c r="B243" s="235"/>
      <c r="C243" s="244"/>
      <c r="D243" s="50"/>
      <c r="E243" s="2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  <c r="IS243" s="50"/>
      <c r="IT243" s="50"/>
      <c r="IU243" s="50"/>
      <c r="IV243" s="50"/>
    </row>
    <row r="244" spans="1:256" s="251" customFormat="1" x14ac:dyDescent="0.2">
      <c r="A244" s="248"/>
      <c r="B244" s="235"/>
      <c r="C244" s="244"/>
      <c r="D244" s="50"/>
      <c r="E244" s="2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  <c r="IT244" s="50"/>
      <c r="IU244" s="50"/>
      <c r="IV244" s="50"/>
    </row>
    <row r="245" spans="1:256" s="251" customFormat="1" x14ac:dyDescent="0.2">
      <c r="A245" s="248"/>
      <c r="B245" s="235"/>
      <c r="C245" s="244"/>
      <c r="D245" s="50"/>
      <c r="E245" s="2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  <c r="IS245" s="50"/>
      <c r="IT245" s="50"/>
      <c r="IU245" s="50"/>
      <c r="IV245" s="50"/>
    </row>
    <row r="246" spans="1:256" s="251" customFormat="1" x14ac:dyDescent="0.2">
      <c r="A246" s="248"/>
      <c r="B246" s="235"/>
      <c r="C246" s="244"/>
      <c r="D246" s="50"/>
      <c r="E246" s="2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  <c r="IS246" s="50"/>
      <c r="IT246" s="50"/>
      <c r="IU246" s="50"/>
      <c r="IV246" s="50"/>
    </row>
    <row r="247" spans="1:256" s="251" customFormat="1" x14ac:dyDescent="0.2">
      <c r="A247" s="248"/>
      <c r="B247" s="235"/>
      <c r="C247" s="244"/>
      <c r="D247" s="50"/>
      <c r="E247" s="2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  <c r="IS247" s="50"/>
      <c r="IT247" s="50"/>
      <c r="IU247" s="50"/>
      <c r="IV247" s="50"/>
    </row>
    <row r="248" spans="1:256" s="251" customFormat="1" x14ac:dyDescent="0.2">
      <c r="A248" s="248"/>
      <c r="B248" s="235"/>
      <c r="C248" s="244"/>
      <c r="D248" s="50"/>
      <c r="E248" s="2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  <c r="IS248" s="50"/>
      <c r="IT248" s="50"/>
      <c r="IU248" s="50"/>
      <c r="IV248" s="50"/>
    </row>
    <row r="249" spans="1:256" s="251" customFormat="1" x14ac:dyDescent="0.2">
      <c r="A249" s="248"/>
      <c r="B249" s="235"/>
      <c r="C249" s="244"/>
      <c r="D249" s="50"/>
      <c r="E249" s="2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  <c r="IT249" s="50"/>
      <c r="IU249" s="50"/>
      <c r="IV249" s="50"/>
    </row>
    <row r="250" spans="1:256" s="251" customFormat="1" x14ac:dyDescent="0.2">
      <c r="A250" s="248"/>
      <c r="B250" s="235"/>
      <c r="C250" s="244"/>
      <c r="D250" s="50"/>
      <c r="E250" s="2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  <c r="IS250" s="50"/>
      <c r="IT250" s="50"/>
      <c r="IU250" s="50"/>
      <c r="IV250" s="50"/>
    </row>
    <row r="251" spans="1:256" s="251" customFormat="1" x14ac:dyDescent="0.2">
      <c r="A251" s="248"/>
      <c r="B251" s="235"/>
      <c r="C251" s="244"/>
      <c r="D251" s="50"/>
      <c r="E251" s="2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  <c r="IT251" s="50"/>
      <c r="IU251" s="50"/>
      <c r="IV251" s="50"/>
    </row>
    <row r="252" spans="1:256" s="251" customFormat="1" x14ac:dyDescent="0.2">
      <c r="A252" s="248"/>
      <c r="B252" s="235"/>
      <c r="C252" s="244"/>
      <c r="D252" s="50"/>
      <c r="E252" s="2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</row>
    <row r="253" spans="1:256" s="251" customFormat="1" x14ac:dyDescent="0.2">
      <c r="A253" s="248"/>
      <c r="B253" s="235"/>
      <c r="C253" s="244"/>
      <c r="D253" s="50"/>
      <c r="E253" s="2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  <c r="IT253" s="50"/>
      <c r="IU253" s="50"/>
      <c r="IV253" s="50"/>
    </row>
    <row r="254" spans="1:256" s="251" customFormat="1" x14ac:dyDescent="0.2">
      <c r="A254" s="248"/>
      <c r="B254" s="235"/>
      <c r="C254" s="244"/>
      <c r="D254" s="50"/>
      <c r="E254" s="2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  <c r="IT254" s="50"/>
      <c r="IU254" s="50"/>
      <c r="IV254" s="50"/>
    </row>
    <row r="255" spans="1:256" s="251" customFormat="1" x14ac:dyDescent="0.2">
      <c r="A255" s="248"/>
      <c r="B255" s="235"/>
      <c r="C255" s="244"/>
      <c r="D255" s="50"/>
      <c r="E255" s="2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  <c r="IT255" s="50"/>
      <c r="IU255" s="50"/>
      <c r="IV255" s="50"/>
    </row>
    <row r="256" spans="1:256" s="251" customFormat="1" x14ac:dyDescent="0.2">
      <c r="A256" s="248"/>
      <c r="B256" s="235"/>
      <c r="C256" s="244"/>
      <c r="D256" s="50"/>
      <c r="E256" s="2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</row>
    <row r="257" spans="1:256" s="251" customFormat="1" x14ac:dyDescent="0.2">
      <c r="A257" s="248"/>
      <c r="B257" s="235"/>
      <c r="C257" s="244"/>
      <c r="D257" s="50"/>
      <c r="E257" s="2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</row>
    <row r="258" spans="1:256" s="251" customFormat="1" x14ac:dyDescent="0.2">
      <c r="A258" s="248"/>
      <c r="B258" s="235"/>
      <c r="C258" s="244"/>
      <c r="D258" s="50"/>
      <c r="E258" s="2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</row>
    <row r="259" spans="1:256" s="251" customFormat="1" x14ac:dyDescent="0.2">
      <c r="A259" s="248"/>
      <c r="B259" s="235"/>
      <c r="C259" s="244"/>
      <c r="D259" s="50"/>
      <c r="E259" s="2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  <c r="IT259" s="50"/>
      <c r="IU259" s="50"/>
      <c r="IV259" s="50"/>
    </row>
    <row r="260" spans="1:256" s="251" customFormat="1" x14ac:dyDescent="0.2">
      <c r="A260" s="248"/>
      <c r="B260" s="235"/>
      <c r="C260" s="244"/>
      <c r="D260" s="50"/>
      <c r="E260" s="2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</row>
    <row r="261" spans="1:256" s="251" customFormat="1" x14ac:dyDescent="0.2">
      <c r="A261" s="248"/>
      <c r="B261" s="235"/>
      <c r="C261" s="244"/>
      <c r="D261" s="50"/>
      <c r="E261" s="2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  <c r="IT261" s="50"/>
      <c r="IU261" s="50"/>
      <c r="IV261" s="50"/>
    </row>
    <row r="262" spans="1:256" s="251" customFormat="1" x14ac:dyDescent="0.2">
      <c r="A262" s="248"/>
      <c r="B262" s="235"/>
      <c r="C262" s="244"/>
      <c r="D262" s="50"/>
      <c r="E262" s="2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  <c r="IT262" s="50"/>
      <c r="IU262" s="50"/>
      <c r="IV262" s="50"/>
    </row>
    <row r="263" spans="1:256" s="251" customFormat="1" x14ac:dyDescent="0.2">
      <c r="A263" s="248"/>
      <c r="B263" s="235"/>
      <c r="C263" s="244"/>
      <c r="D263" s="50"/>
      <c r="E263" s="2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  <c r="IT263" s="50"/>
      <c r="IU263" s="50"/>
      <c r="IV263" s="50"/>
    </row>
    <row r="264" spans="1:256" s="251" customFormat="1" x14ac:dyDescent="0.2">
      <c r="A264" s="248"/>
      <c r="B264" s="235"/>
      <c r="C264" s="244"/>
      <c r="D264" s="50"/>
      <c r="E264" s="2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</row>
    <row r="265" spans="1:256" s="251" customFormat="1" x14ac:dyDescent="0.2">
      <c r="A265" s="248"/>
      <c r="B265" s="235"/>
      <c r="C265" s="244"/>
      <c r="D265" s="50"/>
      <c r="E265" s="2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</row>
    <row r="266" spans="1:256" s="251" customFormat="1" x14ac:dyDescent="0.2">
      <c r="A266" s="248"/>
      <c r="B266" s="235"/>
      <c r="C266" s="244"/>
      <c r="D266" s="50"/>
      <c r="E266" s="2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  <c r="IT266" s="50"/>
      <c r="IU266" s="50"/>
      <c r="IV266" s="50"/>
    </row>
    <row r="267" spans="1:256" s="251" customFormat="1" x14ac:dyDescent="0.2">
      <c r="A267" s="248"/>
      <c r="B267" s="235"/>
      <c r="C267" s="244"/>
      <c r="D267" s="50"/>
      <c r="E267" s="2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</row>
    <row r="268" spans="1:256" s="251" customFormat="1" x14ac:dyDescent="0.2">
      <c r="A268" s="248"/>
      <c r="B268" s="235"/>
      <c r="C268" s="244"/>
      <c r="D268" s="50"/>
      <c r="E268" s="2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50"/>
      <c r="IV268" s="50"/>
    </row>
    <row r="269" spans="1:256" s="251" customFormat="1" x14ac:dyDescent="0.2">
      <c r="A269" s="248"/>
      <c r="B269" s="235"/>
      <c r="C269" s="244"/>
      <c r="D269" s="50"/>
      <c r="E269" s="2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50"/>
      <c r="IV269" s="50"/>
    </row>
    <row r="270" spans="1:256" s="251" customFormat="1" x14ac:dyDescent="0.2">
      <c r="A270" s="248"/>
      <c r="B270" s="235"/>
      <c r="C270" s="244"/>
      <c r="D270" s="50"/>
      <c r="E270" s="2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</row>
    <row r="271" spans="1:256" s="251" customFormat="1" x14ac:dyDescent="0.2">
      <c r="A271" s="248"/>
      <c r="B271" s="235"/>
      <c r="C271" s="244"/>
      <c r="D271" s="50"/>
      <c r="E271" s="2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  <c r="IT271" s="50"/>
      <c r="IU271" s="50"/>
      <c r="IV271" s="50"/>
    </row>
    <row r="272" spans="1:256" s="251" customFormat="1" x14ac:dyDescent="0.2">
      <c r="A272" s="248"/>
      <c r="B272" s="235"/>
      <c r="C272" s="244"/>
      <c r="D272" s="50"/>
      <c r="E272" s="2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  <c r="IT272" s="50"/>
      <c r="IU272" s="50"/>
      <c r="IV272" s="50"/>
    </row>
    <row r="273" spans="1:256" s="251" customFormat="1" x14ac:dyDescent="0.2">
      <c r="A273" s="248"/>
      <c r="B273" s="235"/>
      <c r="C273" s="244"/>
      <c r="D273" s="50"/>
      <c r="E273" s="2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  <c r="IT273" s="50"/>
      <c r="IU273" s="50"/>
      <c r="IV273" s="50"/>
    </row>
    <row r="274" spans="1:256" s="251" customFormat="1" x14ac:dyDescent="0.2">
      <c r="A274" s="248"/>
      <c r="B274" s="235"/>
      <c r="C274" s="244"/>
      <c r="D274" s="50"/>
      <c r="E274" s="2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  <c r="IT274" s="50"/>
      <c r="IU274" s="50"/>
      <c r="IV274" s="50"/>
    </row>
    <row r="275" spans="1:256" s="251" customFormat="1" x14ac:dyDescent="0.2">
      <c r="A275" s="248"/>
      <c r="B275" s="235"/>
      <c r="C275" s="244"/>
      <c r="D275" s="50"/>
      <c r="E275" s="2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  <c r="IT275" s="50"/>
      <c r="IU275" s="50"/>
      <c r="IV275" s="50"/>
    </row>
    <row r="276" spans="1:256" s="251" customFormat="1" x14ac:dyDescent="0.2">
      <c r="A276" s="248"/>
      <c r="B276" s="235"/>
      <c r="C276" s="244"/>
      <c r="D276" s="50"/>
      <c r="E276" s="2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  <c r="IT276" s="50"/>
      <c r="IU276" s="50"/>
      <c r="IV276" s="50"/>
    </row>
    <row r="277" spans="1:256" s="251" customFormat="1" x14ac:dyDescent="0.2">
      <c r="A277" s="248"/>
      <c r="B277" s="235"/>
      <c r="C277" s="244"/>
      <c r="D277" s="50"/>
      <c r="E277" s="2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</row>
    <row r="278" spans="1:256" s="251" customFormat="1" x14ac:dyDescent="0.2">
      <c r="A278" s="248"/>
      <c r="B278" s="235"/>
      <c r="C278" s="244"/>
      <c r="D278" s="50"/>
      <c r="E278" s="2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  <c r="IT278" s="50"/>
      <c r="IU278" s="50"/>
      <c r="IV278" s="50"/>
    </row>
    <row r="279" spans="1:256" s="251" customFormat="1" x14ac:dyDescent="0.2">
      <c r="A279" s="248"/>
      <c r="B279" s="235"/>
      <c r="C279" s="244"/>
      <c r="D279" s="50"/>
      <c r="E279" s="2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  <c r="IF279" s="50"/>
      <c r="IG279" s="50"/>
      <c r="IH279" s="50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/>
      <c r="IS279" s="50"/>
      <c r="IT279" s="50"/>
      <c r="IU279" s="50"/>
      <c r="IV279" s="50"/>
    </row>
    <row r="280" spans="1:256" s="251" customFormat="1" x14ac:dyDescent="0.2">
      <c r="A280" s="248"/>
      <c r="B280" s="235"/>
      <c r="C280" s="244"/>
      <c r="D280" s="50"/>
      <c r="E280" s="2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  <c r="IF280" s="50"/>
      <c r="IG280" s="50"/>
      <c r="IH280" s="50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  <c r="IS280" s="50"/>
      <c r="IT280" s="50"/>
      <c r="IU280" s="50"/>
      <c r="IV280" s="50"/>
    </row>
    <row r="281" spans="1:256" s="251" customFormat="1" x14ac:dyDescent="0.2">
      <c r="A281" s="248"/>
      <c r="B281" s="235"/>
      <c r="C281" s="244"/>
      <c r="D281" s="50"/>
      <c r="E281" s="2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  <c r="IT281" s="50"/>
      <c r="IU281" s="50"/>
      <c r="IV281" s="50"/>
    </row>
    <row r="282" spans="1:256" s="251" customFormat="1" x14ac:dyDescent="0.2">
      <c r="A282" s="248"/>
      <c r="B282" s="235"/>
      <c r="C282" s="244"/>
      <c r="D282" s="50"/>
      <c r="E282" s="2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  <c r="IF282" s="50"/>
      <c r="IG282" s="50"/>
      <c r="IH282" s="50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  <c r="IS282" s="50"/>
      <c r="IT282" s="50"/>
      <c r="IU282" s="50"/>
      <c r="IV282" s="50"/>
    </row>
    <row r="283" spans="1:256" s="251" customFormat="1" x14ac:dyDescent="0.2">
      <c r="A283" s="248"/>
      <c r="B283" s="235"/>
      <c r="C283" s="244"/>
      <c r="D283" s="50"/>
      <c r="E283" s="2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  <c r="IT283" s="50"/>
      <c r="IU283" s="50"/>
      <c r="IV283" s="50"/>
    </row>
    <row r="284" spans="1:256" s="251" customFormat="1" x14ac:dyDescent="0.2">
      <c r="A284" s="248"/>
      <c r="B284" s="235"/>
      <c r="C284" s="244"/>
      <c r="D284" s="50"/>
      <c r="E284" s="2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  <c r="IT284" s="50"/>
      <c r="IU284" s="50"/>
      <c r="IV284" s="50"/>
    </row>
    <row r="285" spans="1:256" s="251" customFormat="1" x14ac:dyDescent="0.2">
      <c r="A285" s="248"/>
      <c r="B285" s="235"/>
      <c r="C285" s="244"/>
      <c r="D285" s="50"/>
      <c r="E285" s="2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</row>
    <row r="286" spans="1:256" s="251" customFormat="1" x14ac:dyDescent="0.2">
      <c r="A286" s="248"/>
      <c r="B286" s="235"/>
      <c r="C286" s="244"/>
      <c r="D286" s="50"/>
      <c r="E286" s="2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  <c r="IT286" s="50"/>
      <c r="IU286" s="50"/>
      <c r="IV286" s="50"/>
    </row>
    <row r="287" spans="1:256" s="251" customFormat="1" x14ac:dyDescent="0.2">
      <c r="A287" s="248"/>
      <c r="B287" s="235"/>
      <c r="C287" s="244"/>
      <c r="D287" s="50"/>
      <c r="E287" s="2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  <c r="IT287" s="50"/>
      <c r="IU287" s="50"/>
      <c r="IV287" s="50"/>
    </row>
    <row r="288" spans="1:256" s="251" customFormat="1" x14ac:dyDescent="0.2">
      <c r="A288" s="248"/>
      <c r="B288" s="235"/>
      <c r="C288" s="244"/>
      <c r="D288" s="50"/>
      <c r="E288" s="2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  <c r="IT288" s="50"/>
      <c r="IU288" s="50"/>
      <c r="IV288" s="50"/>
    </row>
    <row r="289" spans="1:256" s="251" customFormat="1" x14ac:dyDescent="0.2">
      <c r="A289" s="248"/>
      <c r="B289" s="235"/>
      <c r="C289" s="244"/>
      <c r="D289" s="50"/>
      <c r="E289" s="2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  <c r="IT289" s="50"/>
      <c r="IU289" s="50"/>
      <c r="IV289" s="50"/>
    </row>
    <row r="290" spans="1:256" s="251" customFormat="1" x14ac:dyDescent="0.2">
      <c r="A290" s="248"/>
      <c r="B290" s="235"/>
      <c r="C290" s="244"/>
      <c r="D290" s="50"/>
      <c r="E290" s="2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  <c r="IT290" s="50"/>
      <c r="IU290" s="50"/>
      <c r="IV290" s="50"/>
    </row>
    <row r="291" spans="1:256" s="251" customFormat="1" x14ac:dyDescent="0.2">
      <c r="A291" s="248"/>
      <c r="B291" s="235"/>
      <c r="C291" s="244"/>
      <c r="D291" s="50"/>
      <c r="E291" s="2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  <c r="IT291" s="50"/>
      <c r="IU291" s="50"/>
      <c r="IV291" s="50"/>
    </row>
    <row r="292" spans="1:256" s="251" customFormat="1" x14ac:dyDescent="0.2">
      <c r="A292" s="248"/>
      <c r="B292" s="235"/>
      <c r="C292" s="244"/>
      <c r="D292" s="50"/>
      <c r="E292" s="2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  <c r="IF292" s="50"/>
      <c r="IG292" s="50"/>
      <c r="IH292" s="50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  <c r="IS292" s="50"/>
      <c r="IT292" s="50"/>
      <c r="IU292" s="50"/>
      <c r="IV292" s="50"/>
    </row>
    <row r="293" spans="1:256" s="251" customFormat="1" x14ac:dyDescent="0.2">
      <c r="A293" s="248"/>
      <c r="B293" s="235"/>
      <c r="C293" s="244"/>
      <c r="D293" s="50"/>
      <c r="E293" s="2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  <c r="IF293" s="50"/>
      <c r="IG293" s="50"/>
      <c r="IH293" s="50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  <c r="IS293" s="50"/>
      <c r="IT293" s="50"/>
      <c r="IU293" s="50"/>
      <c r="IV293" s="50"/>
    </row>
    <row r="294" spans="1:256" s="251" customFormat="1" x14ac:dyDescent="0.2">
      <c r="A294" s="248"/>
      <c r="B294" s="235"/>
      <c r="C294" s="244"/>
      <c r="D294" s="50"/>
      <c r="E294" s="2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  <c r="IF294" s="50"/>
      <c r="IG294" s="50"/>
      <c r="IH294" s="50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  <c r="IS294" s="50"/>
      <c r="IT294" s="50"/>
      <c r="IU294" s="50"/>
      <c r="IV294" s="50"/>
    </row>
    <row r="295" spans="1:256" s="251" customFormat="1" x14ac:dyDescent="0.2">
      <c r="A295" s="248"/>
      <c r="B295" s="235"/>
      <c r="C295" s="244"/>
      <c r="D295" s="50"/>
      <c r="E295" s="2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  <c r="IT295" s="50"/>
      <c r="IU295" s="50"/>
      <c r="IV295" s="50"/>
    </row>
    <row r="296" spans="1:256" s="251" customFormat="1" x14ac:dyDescent="0.2">
      <c r="A296" s="248"/>
      <c r="B296" s="235"/>
      <c r="C296" s="244"/>
      <c r="D296" s="50"/>
      <c r="E296" s="2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  <c r="IT296" s="50"/>
      <c r="IU296" s="50"/>
      <c r="IV296" s="50"/>
    </row>
    <row r="297" spans="1:256" s="251" customFormat="1" x14ac:dyDescent="0.2">
      <c r="A297" s="248"/>
      <c r="B297" s="235"/>
      <c r="C297" s="244"/>
      <c r="D297" s="50"/>
      <c r="E297" s="2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  <c r="IF297" s="50"/>
      <c r="IG297" s="50"/>
      <c r="IH297" s="50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  <c r="IS297" s="50"/>
      <c r="IT297" s="50"/>
      <c r="IU297" s="50"/>
      <c r="IV297" s="50"/>
    </row>
    <row r="298" spans="1:256" s="251" customFormat="1" x14ac:dyDescent="0.2">
      <c r="A298" s="248"/>
      <c r="B298" s="235"/>
      <c r="C298" s="244"/>
      <c r="D298" s="50"/>
      <c r="E298" s="2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  <c r="IF298" s="50"/>
      <c r="IG298" s="50"/>
      <c r="IH298" s="50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  <c r="IS298" s="50"/>
      <c r="IT298" s="50"/>
      <c r="IU298" s="50"/>
      <c r="IV298" s="50"/>
    </row>
    <row r="299" spans="1:256" s="251" customFormat="1" x14ac:dyDescent="0.2">
      <c r="A299" s="248"/>
      <c r="B299" s="235"/>
      <c r="C299" s="244"/>
      <c r="D299" s="50"/>
      <c r="E299" s="2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  <c r="IF299" s="50"/>
      <c r="IG299" s="50"/>
      <c r="IH299" s="50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  <c r="IS299" s="50"/>
      <c r="IT299" s="50"/>
      <c r="IU299" s="50"/>
      <c r="IV299" s="50"/>
    </row>
    <row r="300" spans="1:256" s="251" customFormat="1" x14ac:dyDescent="0.2">
      <c r="A300" s="248"/>
      <c r="B300" s="235"/>
      <c r="C300" s="244"/>
      <c r="D300" s="50"/>
      <c r="E300" s="2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0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0"/>
      <c r="HW300" s="50"/>
      <c r="HX300" s="50"/>
      <c r="HY300" s="50"/>
      <c r="HZ300" s="50"/>
      <c r="IA300" s="50"/>
      <c r="IB300" s="50"/>
      <c r="IC300" s="50"/>
      <c r="ID300" s="50"/>
      <c r="IE300" s="50"/>
      <c r="IF300" s="50"/>
      <c r="IG300" s="50"/>
      <c r="IH300" s="50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  <c r="IS300" s="50"/>
      <c r="IT300" s="50"/>
      <c r="IU300" s="50"/>
      <c r="IV300" s="50"/>
    </row>
    <row r="301" spans="1:256" s="251" customFormat="1" x14ac:dyDescent="0.2">
      <c r="A301" s="248"/>
      <c r="B301" s="235"/>
      <c r="C301" s="244"/>
      <c r="D301" s="50"/>
      <c r="E301" s="2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0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0"/>
      <c r="HW301" s="50"/>
      <c r="HX301" s="50"/>
      <c r="HY301" s="50"/>
      <c r="HZ301" s="50"/>
      <c r="IA301" s="50"/>
      <c r="IB301" s="50"/>
      <c r="IC301" s="50"/>
      <c r="ID301" s="50"/>
      <c r="IE301" s="50"/>
      <c r="IF301" s="50"/>
      <c r="IG301" s="50"/>
      <c r="IH301" s="50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  <c r="IS301" s="50"/>
      <c r="IT301" s="50"/>
      <c r="IU301" s="50"/>
      <c r="IV301" s="50"/>
    </row>
    <row r="302" spans="1:256" s="251" customFormat="1" x14ac:dyDescent="0.2">
      <c r="A302" s="248"/>
      <c r="B302" s="235"/>
      <c r="C302" s="244"/>
      <c r="D302" s="50"/>
      <c r="E302" s="2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0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0"/>
      <c r="HW302" s="50"/>
      <c r="HX302" s="50"/>
      <c r="HY302" s="50"/>
      <c r="HZ302" s="50"/>
      <c r="IA302" s="50"/>
      <c r="IB302" s="50"/>
      <c r="IC302" s="50"/>
      <c r="ID302" s="50"/>
      <c r="IE302" s="50"/>
      <c r="IF302" s="50"/>
      <c r="IG302" s="50"/>
      <c r="IH302" s="50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  <c r="IS302" s="50"/>
      <c r="IT302" s="50"/>
      <c r="IU302" s="50"/>
      <c r="IV302" s="50"/>
    </row>
    <row r="303" spans="1:256" s="251" customFormat="1" x14ac:dyDescent="0.2">
      <c r="A303" s="248"/>
      <c r="B303" s="235"/>
      <c r="C303" s="244"/>
      <c r="D303" s="50"/>
      <c r="E303" s="2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  <c r="IT303" s="50"/>
      <c r="IU303" s="50"/>
      <c r="IV303" s="50"/>
    </row>
    <row r="304" spans="1:256" s="251" customFormat="1" x14ac:dyDescent="0.2">
      <c r="A304" s="248"/>
      <c r="B304" s="235"/>
      <c r="C304" s="244"/>
      <c r="D304" s="50"/>
      <c r="E304" s="2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  <c r="IT304" s="50"/>
      <c r="IU304" s="50"/>
      <c r="IV304" s="50"/>
    </row>
    <row r="305" spans="1:256" s="251" customFormat="1" x14ac:dyDescent="0.2">
      <c r="A305" s="248"/>
      <c r="B305" s="235"/>
      <c r="C305" s="244"/>
      <c r="D305" s="50"/>
      <c r="E305" s="2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  <c r="IE305" s="50"/>
      <c r="IF305" s="50"/>
      <c r="IG305" s="50"/>
      <c r="IH305" s="50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  <c r="IS305" s="50"/>
      <c r="IT305" s="50"/>
      <c r="IU305" s="50"/>
      <c r="IV305" s="50"/>
    </row>
    <row r="306" spans="1:256" s="251" customFormat="1" x14ac:dyDescent="0.2">
      <c r="A306" s="248"/>
      <c r="B306" s="235"/>
      <c r="C306" s="244"/>
      <c r="D306" s="50"/>
      <c r="E306" s="2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  <c r="IT306" s="50"/>
      <c r="IU306" s="50"/>
      <c r="IV306" s="50"/>
    </row>
    <row r="307" spans="1:256" s="251" customFormat="1" x14ac:dyDescent="0.2">
      <c r="A307" s="248"/>
      <c r="B307" s="235"/>
      <c r="C307" s="244"/>
      <c r="D307" s="50"/>
      <c r="E307" s="2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  <c r="IE307" s="50"/>
      <c r="IF307" s="50"/>
      <c r="IG307" s="50"/>
      <c r="IH307" s="50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  <c r="IS307" s="50"/>
      <c r="IT307" s="50"/>
      <c r="IU307" s="50"/>
      <c r="IV307" s="50"/>
    </row>
    <row r="308" spans="1:256" s="251" customFormat="1" x14ac:dyDescent="0.2">
      <c r="A308" s="248"/>
      <c r="B308" s="235"/>
      <c r="C308" s="244"/>
      <c r="D308" s="50"/>
      <c r="E308" s="2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  <c r="IE308" s="50"/>
      <c r="IF308" s="50"/>
      <c r="IG308" s="50"/>
      <c r="IH308" s="50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  <c r="IS308" s="50"/>
      <c r="IT308" s="50"/>
      <c r="IU308" s="50"/>
      <c r="IV308" s="50"/>
    </row>
    <row r="309" spans="1:256" s="251" customFormat="1" x14ac:dyDescent="0.2">
      <c r="A309" s="248"/>
      <c r="B309" s="235"/>
      <c r="C309" s="244"/>
      <c r="D309" s="50"/>
      <c r="E309" s="2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  <c r="IE309" s="50"/>
      <c r="IF309" s="50"/>
      <c r="IG309" s="50"/>
      <c r="IH309" s="50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  <c r="IS309" s="50"/>
      <c r="IT309" s="50"/>
      <c r="IU309" s="50"/>
      <c r="IV309" s="50"/>
    </row>
    <row r="310" spans="1:256" s="251" customFormat="1" x14ac:dyDescent="0.2">
      <c r="A310" s="248"/>
      <c r="B310" s="235"/>
      <c r="C310" s="244"/>
      <c r="D310" s="50"/>
      <c r="E310" s="2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  <c r="HY310" s="50"/>
      <c r="HZ310" s="50"/>
      <c r="IA310" s="50"/>
      <c r="IB310" s="50"/>
      <c r="IC310" s="50"/>
      <c r="ID310" s="50"/>
      <c r="IE310" s="50"/>
      <c r="IF310" s="50"/>
      <c r="IG310" s="50"/>
      <c r="IH310" s="50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  <c r="IS310" s="50"/>
      <c r="IT310" s="50"/>
      <c r="IU310" s="50"/>
      <c r="IV310" s="50"/>
    </row>
    <row r="311" spans="1:256" s="251" customFormat="1" x14ac:dyDescent="0.2">
      <c r="A311" s="248"/>
      <c r="B311" s="235"/>
      <c r="C311" s="244"/>
      <c r="D311" s="50"/>
      <c r="E311" s="2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0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0"/>
      <c r="HW311" s="50"/>
      <c r="HX311" s="50"/>
      <c r="HY311" s="50"/>
      <c r="HZ311" s="50"/>
      <c r="IA311" s="50"/>
      <c r="IB311" s="50"/>
      <c r="IC311" s="50"/>
      <c r="ID311" s="50"/>
      <c r="IE311" s="50"/>
      <c r="IF311" s="50"/>
      <c r="IG311" s="50"/>
      <c r="IH311" s="50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  <c r="IS311" s="50"/>
      <c r="IT311" s="50"/>
      <c r="IU311" s="50"/>
      <c r="IV311" s="50"/>
    </row>
    <row r="312" spans="1:256" s="251" customFormat="1" x14ac:dyDescent="0.2">
      <c r="A312" s="248"/>
      <c r="B312" s="235"/>
      <c r="C312" s="244"/>
      <c r="D312" s="50"/>
      <c r="E312" s="2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  <c r="HY312" s="50"/>
      <c r="HZ312" s="50"/>
      <c r="IA312" s="50"/>
      <c r="IB312" s="50"/>
      <c r="IC312" s="50"/>
      <c r="ID312" s="50"/>
      <c r="IE312" s="50"/>
      <c r="IF312" s="50"/>
      <c r="IG312" s="50"/>
      <c r="IH312" s="50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  <c r="IS312" s="50"/>
      <c r="IT312" s="50"/>
      <c r="IU312" s="50"/>
      <c r="IV312" s="50"/>
    </row>
    <row r="313" spans="1:256" s="251" customFormat="1" x14ac:dyDescent="0.2">
      <c r="A313" s="248"/>
      <c r="B313" s="235"/>
      <c r="C313" s="244"/>
      <c r="D313" s="50"/>
      <c r="E313" s="2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  <c r="HY313" s="50"/>
      <c r="HZ313" s="50"/>
      <c r="IA313" s="50"/>
      <c r="IB313" s="50"/>
      <c r="IC313" s="50"/>
      <c r="ID313" s="50"/>
      <c r="IE313" s="50"/>
      <c r="IF313" s="50"/>
      <c r="IG313" s="50"/>
      <c r="IH313" s="50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  <c r="IS313" s="50"/>
      <c r="IT313" s="50"/>
      <c r="IU313" s="50"/>
      <c r="IV313" s="50"/>
    </row>
    <row r="314" spans="1:256" s="251" customFormat="1" x14ac:dyDescent="0.2">
      <c r="A314" s="248"/>
      <c r="B314" s="235"/>
      <c r="C314" s="244"/>
      <c r="D314" s="50"/>
      <c r="E314" s="2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</row>
    <row r="315" spans="1:256" s="251" customFormat="1" x14ac:dyDescent="0.2">
      <c r="A315" s="248"/>
      <c r="B315" s="235"/>
      <c r="C315" s="244"/>
      <c r="D315" s="50"/>
      <c r="E315" s="2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  <c r="IT315" s="50"/>
      <c r="IU315" s="50"/>
      <c r="IV315" s="50"/>
    </row>
    <row r="316" spans="1:256" s="251" customFormat="1" x14ac:dyDescent="0.2">
      <c r="A316" s="248"/>
      <c r="B316" s="235"/>
      <c r="C316" s="244"/>
      <c r="D316" s="50"/>
      <c r="E316" s="2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  <c r="IT316" s="50"/>
      <c r="IU316" s="50"/>
      <c r="IV316" s="50"/>
    </row>
    <row r="317" spans="1:256" s="251" customFormat="1" x14ac:dyDescent="0.2">
      <c r="A317" s="248"/>
      <c r="B317" s="235"/>
      <c r="C317" s="244"/>
      <c r="D317" s="50"/>
      <c r="E317" s="2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0"/>
      <c r="GL317" s="50"/>
      <c r="GM317" s="50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0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50"/>
      <c r="HP317" s="50"/>
      <c r="HQ317" s="50"/>
      <c r="HR317" s="50"/>
      <c r="HS317" s="50"/>
      <c r="HT317" s="50"/>
      <c r="HU317" s="50"/>
      <c r="HV317" s="50"/>
      <c r="HW317" s="50"/>
      <c r="HX317" s="50"/>
      <c r="HY317" s="50"/>
      <c r="HZ317" s="50"/>
      <c r="IA317" s="50"/>
      <c r="IB317" s="50"/>
      <c r="IC317" s="50"/>
      <c r="ID317" s="50"/>
      <c r="IE317" s="50"/>
      <c r="IF317" s="50"/>
      <c r="IG317" s="50"/>
      <c r="IH317" s="50"/>
      <c r="II317" s="50"/>
      <c r="IJ317" s="50"/>
      <c r="IK317" s="50"/>
      <c r="IL317" s="50"/>
      <c r="IM317" s="50"/>
      <c r="IN317" s="50"/>
      <c r="IO317" s="50"/>
      <c r="IP317" s="50"/>
      <c r="IQ317" s="50"/>
      <c r="IR317" s="50"/>
      <c r="IS317" s="50"/>
      <c r="IT317" s="50"/>
      <c r="IU317" s="50"/>
      <c r="IV317" s="50"/>
    </row>
    <row r="318" spans="1:256" s="251" customFormat="1" x14ac:dyDescent="0.2">
      <c r="A318" s="248"/>
      <c r="B318" s="235"/>
      <c r="C318" s="244"/>
      <c r="D318" s="50"/>
      <c r="E318" s="2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0"/>
      <c r="GL318" s="50"/>
      <c r="GM318" s="50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0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50"/>
      <c r="HP318" s="50"/>
      <c r="HQ318" s="50"/>
      <c r="HR318" s="50"/>
      <c r="HS318" s="50"/>
      <c r="HT318" s="50"/>
      <c r="HU318" s="50"/>
      <c r="HV318" s="50"/>
      <c r="HW318" s="50"/>
      <c r="HX318" s="50"/>
      <c r="HY318" s="50"/>
      <c r="HZ318" s="50"/>
      <c r="IA318" s="50"/>
      <c r="IB318" s="50"/>
      <c r="IC318" s="50"/>
      <c r="ID318" s="50"/>
      <c r="IE318" s="50"/>
      <c r="IF318" s="50"/>
      <c r="IG318" s="50"/>
      <c r="IH318" s="50"/>
      <c r="II318" s="50"/>
      <c r="IJ318" s="50"/>
      <c r="IK318" s="50"/>
      <c r="IL318" s="50"/>
      <c r="IM318" s="50"/>
      <c r="IN318" s="50"/>
      <c r="IO318" s="50"/>
      <c r="IP318" s="50"/>
      <c r="IQ318" s="50"/>
      <c r="IR318" s="50"/>
      <c r="IS318" s="50"/>
      <c r="IT318" s="50"/>
      <c r="IU318" s="50"/>
      <c r="IV318" s="50"/>
    </row>
    <row r="319" spans="1:256" s="251" customFormat="1" x14ac:dyDescent="0.2">
      <c r="A319" s="248"/>
      <c r="B319" s="235"/>
      <c r="C319" s="244"/>
      <c r="D319" s="50"/>
      <c r="E319" s="2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0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0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50"/>
      <c r="HP319" s="50"/>
      <c r="HQ319" s="50"/>
      <c r="HR319" s="50"/>
      <c r="HS319" s="50"/>
      <c r="HT319" s="50"/>
      <c r="HU319" s="50"/>
      <c r="HV319" s="50"/>
      <c r="HW319" s="50"/>
      <c r="HX319" s="50"/>
      <c r="HY319" s="50"/>
      <c r="HZ319" s="50"/>
      <c r="IA319" s="50"/>
      <c r="IB319" s="50"/>
      <c r="IC319" s="50"/>
      <c r="ID319" s="50"/>
      <c r="IE319" s="50"/>
      <c r="IF319" s="50"/>
      <c r="IG319" s="50"/>
      <c r="IH319" s="50"/>
      <c r="II319" s="50"/>
      <c r="IJ319" s="50"/>
      <c r="IK319" s="50"/>
      <c r="IL319" s="50"/>
      <c r="IM319" s="50"/>
      <c r="IN319" s="50"/>
      <c r="IO319" s="50"/>
      <c r="IP319" s="50"/>
      <c r="IQ319" s="50"/>
      <c r="IR319" s="50"/>
      <c r="IS319" s="50"/>
      <c r="IT319" s="50"/>
      <c r="IU319" s="50"/>
      <c r="IV319" s="50"/>
    </row>
    <row r="320" spans="1:256" s="251" customFormat="1" x14ac:dyDescent="0.2">
      <c r="A320" s="248"/>
      <c r="B320" s="235"/>
      <c r="C320" s="244"/>
      <c r="D320" s="50"/>
      <c r="E320" s="2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0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0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50"/>
      <c r="HP320" s="50"/>
      <c r="HQ320" s="50"/>
      <c r="HR320" s="50"/>
      <c r="HS320" s="50"/>
      <c r="HT320" s="50"/>
      <c r="HU320" s="50"/>
      <c r="HV320" s="50"/>
      <c r="HW320" s="50"/>
      <c r="HX320" s="50"/>
      <c r="HY320" s="50"/>
      <c r="HZ320" s="50"/>
      <c r="IA320" s="50"/>
      <c r="IB320" s="50"/>
      <c r="IC320" s="50"/>
      <c r="ID320" s="50"/>
      <c r="IE320" s="50"/>
      <c r="IF320" s="50"/>
      <c r="IG320" s="50"/>
      <c r="IH320" s="50"/>
      <c r="II320" s="50"/>
      <c r="IJ320" s="50"/>
      <c r="IK320" s="50"/>
      <c r="IL320" s="50"/>
      <c r="IM320" s="50"/>
      <c r="IN320" s="50"/>
      <c r="IO320" s="50"/>
      <c r="IP320" s="50"/>
      <c r="IQ320" s="50"/>
      <c r="IR320" s="50"/>
      <c r="IS320" s="50"/>
      <c r="IT320" s="50"/>
      <c r="IU320" s="50"/>
      <c r="IV320" s="50"/>
    </row>
    <row r="321" spans="1:256" s="251" customFormat="1" x14ac:dyDescent="0.2">
      <c r="A321" s="248"/>
      <c r="B321" s="235"/>
      <c r="C321" s="244"/>
      <c r="D321" s="50"/>
      <c r="E321" s="2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0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0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0"/>
      <c r="HW321" s="50"/>
      <c r="HX321" s="50"/>
      <c r="HY321" s="50"/>
      <c r="HZ321" s="50"/>
      <c r="IA321" s="50"/>
      <c r="IB321" s="50"/>
      <c r="IC321" s="50"/>
      <c r="ID321" s="50"/>
      <c r="IE321" s="50"/>
      <c r="IF321" s="50"/>
      <c r="IG321" s="50"/>
      <c r="IH321" s="50"/>
      <c r="II321" s="50"/>
      <c r="IJ321" s="50"/>
      <c r="IK321" s="50"/>
      <c r="IL321" s="50"/>
      <c r="IM321" s="50"/>
      <c r="IN321" s="50"/>
      <c r="IO321" s="50"/>
      <c r="IP321" s="50"/>
      <c r="IQ321" s="50"/>
      <c r="IR321" s="50"/>
      <c r="IS321" s="50"/>
      <c r="IT321" s="50"/>
      <c r="IU321" s="50"/>
      <c r="IV321" s="50"/>
    </row>
    <row r="322" spans="1:256" s="251" customFormat="1" x14ac:dyDescent="0.2">
      <c r="A322" s="248"/>
      <c r="B322" s="235"/>
      <c r="C322" s="244"/>
      <c r="D322" s="50"/>
      <c r="E322" s="2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0"/>
      <c r="GL322" s="50"/>
      <c r="GM322" s="50"/>
      <c r="GN322" s="50"/>
      <c r="GO322" s="50"/>
      <c r="GP322" s="50"/>
      <c r="GQ322" s="50"/>
      <c r="GR322" s="50"/>
      <c r="GS322" s="50"/>
      <c r="GT322" s="50"/>
      <c r="GU322" s="50"/>
      <c r="GV322" s="50"/>
      <c r="GW322" s="50"/>
      <c r="GX322" s="50"/>
      <c r="GY322" s="50"/>
      <c r="GZ322" s="50"/>
      <c r="HA322" s="50"/>
      <c r="HB322" s="50"/>
      <c r="HC322" s="50"/>
      <c r="HD322" s="50"/>
      <c r="HE322" s="50"/>
      <c r="HF322" s="50"/>
      <c r="HG322" s="50"/>
      <c r="HH322" s="50"/>
      <c r="HI322" s="50"/>
      <c r="HJ322" s="50"/>
      <c r="HK322" s="50"/>
      <c r="HL322" s="50"/>
      <c r="HM322" s="50"/>
      <c r="HN322" s="50"/>
      <c r="HO322" s="50"/>
      <c r="HP322" s="50"/>
      <c r="HQ322" s="50"/>
      <c r="HR322" s="50"/>
      <c r="HS322" s="50"/>
      <c r="HT322" s="50"/>
      <c r="HU322" s="50"/>
      <c r="HV322" s="50"/>
      <c r="HW322" s="50"/>
      <c r="HX322" s="50"/>
      <c r="HY322" s="50"/>
      <c r="HZ322" s="50"/>
      <c r="IA322" s="50"/>
      <c r="IB322" s="50"/>
      <c r="IC322" s="50"/>
      <c r="ID322" s="50"/>
      <c r="IE322" s="50"/>
      <c r="IF322" s="50"/>
      <c r="IG322" s="50"/>
      <c r="IH322" s="50"/>
      <c r="II322" s="50"/>
      <c r="IJ322" s="50"/>
      <c r="IK322" s="50"/>
      <c r="IL322" s="50"/>
      <c r="IM322" s="50"/>
      <c r="IN322" s="50"/>
      <c r="IO322" s="50"/>
      <c r="IP322" s="50"/>
      <c r="IQ322" s="50"/>
      <c r="IR322" s="50"/>
      <c r="IS322" s="50"/>
      <c r="IT322" s="50"/>
      <c r="IU322" s="50"/>
      <c r="IV322" s="50"/>
    </row>
    <row r="323" spans="1:256" s="251" customFormat="1" x14ac:dyDescent="0.2">
      <c r="A323" s="248"/>
      <c r="B323" s="235"/>
      <c r="C323" s="244"/>
      <c r="D323" s="50"/>
      <c r="E323" s="2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0"/>
      <c r="GL323" s="50"/>
      <c r="GM323" s="50"/>
      <c r="GN323" s="50"/>
      <c r="GO323" s="50"/>
      <c r="GP323" s="50"/>
      <c r="GQ323" s="50"/>
      <c r="GR323" s="50"/>
      <c r="GS323" s="50"/>
      <c r="GT323" s="50"/>
      <c r="GU323" s="50"/>
      <c r="GV323" s="50"/>
      <c r="GW323" s="50"/>
      <c r="GX323" s="50"/>
      <c r="GY323" s="50"/>
      <c r="GZ323" s="50"/>
      <c r="HA323" s="50"/>
      <c r="HB323" s="50"/>
      <c r="HC323" s="50"/>
      <c r="HD323" s="50"/>
      <c r="HE323" s="50"/>
      <c r="HF323" s="50"/>
      <c r="HG323" s="50"/>
      <c r="HH323" s="50"/>
      <c r="HI323" s="50"/>
      <c r="HJ323" s="50"/>
      <c r="HK323" s="50"/>
      <c r="HL323" s="50"/>
      <c r="HM323" s="50"/>
      <c r="HN323" s="50"/>
      <c r="HO323" s="50"/>
      <c r="HP323" s="50"/>
      <c r="HQ323" s="50"/>
      <c r="HR323" s="50"/>
      <c r="HS323" s="50"/>
      <c r="HT323" s="50"/>
      <c r="HU323" s="50"/>
      <c r="HV323" s="50"/>
      <c r="HW323" s="50"/>
      <c r="HX323" s="50"/>
      <c r="HY323" s="50"/>
      <c r="HZ323" s="50"/>
      <c r="IA323" s="50"/>
      <c r="IB323" s="50"/>
      <c r="IC323" s="50"/>
      <c r="ID323" s="50"/>
      <c r="IE323" s="50"/>
      <c r="IF323" s="50"/>
      <c r="IG323" s="50"/>
      <c r="IH323" s="50"/>
      <c r="II323" s="50"/>
      <c r="IJ323" s="50"/>
      <c r="IK323" s="50"/>
      <c r="IL323" s="50"/>
      <c r="IM323" s="50"/>
      <c r="IN323" s="50"/>
      <c r="IO323" s="50"/>
      <c r="IP323" s="50"/>
      <c r="IQ323" s="50"/>
      <c r="IR323" s="50"/>
      <c r="IS323" s="50"/>
      <c r="IT323" s="50"/>
      <c r="IU323" s="50"/>
      <c r="IV323" s="50"/>
    </row>
    <row r="324" spans="1:256" s="251" customFormat="1" x14ac:dyDescent="0.2">
      <c r="A324" s="248"/>
      <c r="B324" s="235"/>
      <c r="C324" s="244"/>
      <c r="D324" s="50"/>
      <c r="E324" s="2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0"/>
      <c r="GL324" s="50"/>
      <c r="GM324" s="50"/>
      <c r="GN324" s="50"/>
      <c r="GO324" s="50"/>
      <c r="GP324" s="50"/>
      <c r="GQ324" s="50"/>
      <c r="GR324" s="50"/>
      <c r="GS324" s="50"/>
      <c r="GT324" s="50"/>
      <c r="GU324" s="50"/>
      <c r="GV324" s="50"/>
      <c r="GW324" s="50"/>
      <c r="GX324" s="50"/>
      <c r="GY324" s="50"/>
      <c r="GZ324" s="50"/>
      <c r="HA324" s="50"/>
      <c r="HB324" s="50"/>
      <c r="HC324" s="50"/>
      <c r="HD324" s="50"/>
      <c r="HE324" s="50"/>
      <c r="HF324" s="50"/>
      <c r="HG324" s="50"/>
      <c r="HH324" s="50"/>
      <c r="HI324" s="50"/>
      <c r="HJ324" s="50"/>
      <c r="HK324" s="50"/>
      <c r="HL324" s="50"/>
      <c r="HM324" s="50"/>
      <c r="HN324" s="50"/>
      <c r="HO324" s="50"/>
      <c r="HP324" s="50"/>
      <c r="HQ324" s="50"/>
      <c r="HR324" s="50"/>
      <c r="HS324" s="50"/>
      <c r="HT324" s="50"/>
      <c r="HU324" s="50"/>
      <c r="HV324" s="50"/>
      <c r="HW324" s="50"/>
      <c r="HX324" s="50"/>
      <c r="HY324" s="50"/>
      <c r="HZ324" s="50"/>
      <c r="IA324" s="50"/>
      <c r="IB324" s="50"/>
      <c r="IC324" s="50"/>
      <c r="ID324" s="50"/>
      <c r="IE324" s="50"/>
      <c r="IF324" s="50"/>
      <c r="IG324" s="50"/>
      <c r="IH324" s="50"/>
      <c r="II324" s="50"/>
      <c r="IJ324" s="50"/>
      <c r="IK324" s="50"/>
      <c r="IL324" s="50"/>
      <c r="IM324" s="50"/>
      <c r="IN324" s="50"/>
      <c r="IO324" s="50"/>
      <c r="IP324" s="50"/>
      <c r="IQ324" s="50"/>
      <c r="IR324" s="50"/>
      <c r="IS324" s="50"/>
      <c r="IT324" s="50"/>
      <c r="IU324" s="50"/>
      <c r="IV324" s="50"/>
    </row>
    <row r="325" spans="1:256" s="251" customFormat="1" x14ac:dyDescent="0.2">
      <c r="A325" s="248"/>
      <c r="B325" s="235"/>
      <c r="C325" s="244"/>
      <c r="D325" s="50"/>
      <c r="E325" s="2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0"/>
      <c r="GL325" s="50"/>
      <c r="GM325" s="50"/>
      <c r="GN325" s="50"/>
      <c r="GO325" s="50"/>
      <c r="GP325" s="50"/>
      <c r="GQ325" s="50"/>
      <c r="GR325" s="50"/>
      <c r="GS325" s="50"/>
      <c r="GT325" s="50"/>
      <c r="GU325" s="50"/>
      <c r="GV325" s="50"/>
      <c r="GW325" s="50"/>
      <c r="GX325" s="50"/>
      <c r="GY325" s="50"/>
      <c r="GZ325" s="50"/>
      <c r="HA325" s="50"/>
      <c r="HB325" s="50"/>
      <c r="HC325" s="50"/>
      <c r="HD325" s="50"/>
      <c r="HE325" s="50"/>
      <c r="HF325" s="50"/>
      <c r="HG325" s="50"/>
      <c r="HH325" s="50"/>
      <c r="HI325" s="50"/>
      <c r="HJ325" s="50"/>
      <c r="HK325" s="50"/>
      <c r="HL325" s="50"/>
      <c r="HM325" s="50"/>
      <c r="HN325" s="50"/>
      <c r="HO325" s="50"/>
      <c r="HP325" s="50"/>
      <c r="HQ325" s="50"/>
      <c r="HR325" s="50"/>
      <c r="HS325" s="50"/>
      <c r="HT325" s="50"/>
      <c r="HU325" s="50"/>
      <c r="HV325" s="50"/>
      <c r="HW325" s="50"/>
      <c r="HX325" s="50"/>
      <c r="HY325" s="50"/>
      <c r="HZ325" s="50"/>
      <c r="IA325" s="50"/>
      <c r="IB325" s="50"/>
      <c r="IC325" s="50"/>
      <c r="ID325" s="50"/>
      <c r="IE325" s="50"/>
      <c r="IF325" s="50"/>
      <c r="IG325" s="50"/>
      <c r="IH325" s="50"/>
      <c r="II325" s="50"/>
      <c r="IJ325" s="50"/>
      <c r="IK325" s="50"/>
      <c r="IL325" s="50"/>
      <c r="IM325" s="50"/>
      <c r="IN325" s="50"/>
      <c r="IO325" s="50"/>
      <c r="IP325" s="50"/>
      <c r="IQ325" s="50"/>
      <c r="IR325" s="50"/>
      <c r="IS325" s="50"/>
      <c r="IT325" s="50"/>
      <c r="IU325" s="50"/>
      <c r="IV325" s="50"/>
    </row>
    <row r="326" spans="1:256" s="251" customFormat="1" x14ac:dyDescent="0.2">
      <c r="A326" s="248"/>
      <c r="B326" s="235"/>
      <c r="C326" s="244"/>
      <c r="D326" s="50"/>
      <c r="E326" s="2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0"/>
      <c r="EE326" s="50"/>
      <c r="EF326" s="50"/>
      <c r="EG326" s="50"/>
      <c r="EH326" s="50"/>
      <c r="EI326" s="50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0"/>
      <c r="GL326" s="50"/>
      <c r="GM326" s="50"/>
      <c r="GN326" s="50"/>
      <c r="GO326" s="50"/>
      <c r="GP326" s="50"/>
      <c r="GQ326" s="50"/>
      <c r="GR326" s="50"/>
      <c r="GS326" s="50"/>
      <c r="GT326" s="50"/>
      <c r="GU326" s="50"/>
      <c r="GV326" s="50"/>
      <c r="GW326" s="50"/>
      <c r="GX326" s="50"/>
      <c r="GY326" s="50"/>
      <c r="GZ326" s="50"/>
      <c r="HA326" s="50"/>
      <c r="HB326" s="50"/>
      <c r="HC326" s="50"/>
      <c r="HD326" s="50"/>
      <c r="HE326" s="50"/>
      <c r="HF326" s="50"/>
      <c r="HG326" s="50"/>
      <c r="HH326" s="50"/>
      <c r="HI326" s="50"/>
      <c r="HJ326" s="50"/>
      <c r="HK326" s="50"/>
      <c r="HL326" s="50"/>
      <c r="HM326" s="50"/>
      <c r="HN326" s="50"/>
      <c r="HO326" s="50"/>
      <c r="HP326" s="50"/>
      <c r="HQ326" s="50"/>
      <c r="HR326" s="50"/>
      <c r="HS326" s="50"/>
      <c r="HT326" s="50"/>
      <c r="HU326" s="50"/>
      <c r="HV326" s="50"/>
      <c r="HW326" s="50"/>
      <c r="HX326" s="50"/>
      <c r="HY326" s="50"/>
      <c r="HZ326" s="50"/>
      <c r="IA326" s="50"/>
      <c r="IB326" s="50"/>
      <c r="IC326" s="50"/>
      <c r="ID326" s="50"/>
      <c r="IE326" s="50"/>
      <c r="IF326" s="50"/>
      <c r="IG326" s="50"/>
      <c r="IH326" s="50"/>
      <c r="II326" s="50"/>
      <c r="IJ326" s="50"/>
      <c r="IK326" s="50"/>
      <c r="IL326" s="50"/>
      <c r="IM326" s="50"/>
      <c r="IN326" s="50"/>
      <c r="IO326" s="50"/>
      <c r="IP326" s="50"/>
      <c r="IQ326" s="50"/>
      <c r="IR326" s="50"/>
      <c r="IS326" s="50"/>
      <c r="IT326" s="50"/>
      <c r="IU326" s="50"/>
      <c r="IV326" s="50"/>
    </row>
    <row r="327" spans="1:256" s="251" customFormat="1" x14ac:dyDescent="0.2">
      <c r="A327" s="248"/>
      <c r="B327" s="235"/>
      <c r="C327" s="244"/>
      <c r="D327" s="50"/>
      <c r="E327" s="2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0"/>
      <c r="EE327" s="50"/>
      <c r="EF327" s="50"/>
      <c r="EG327" s="50"/>
      <c r="EH327" s="50"/>
      <c r="EI327" s="50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0"/>
      <c r="GL327" s="50"/>
      <c r="GM327" s="50"/>
      <c r="GN327" s="50"/>
      <c r="GO327" s="50"/>
      <c r="GP327" s="50"/>
      <c r="GQ327" s="50"/>
      <c r="GR327" s="50"/>
      <c r="GS327" s="50"/>
      <c r="GT327" s="50"/>
      <c r="GU327" s="50"/>
      <c r="GV327" s="50"/>
      <c r="GW327" s="50"/>
      <c r="GX327" s="50"/>
      <c r="GY327" s="50"/>
      <c r="GZ327" s="50"/>
      <c r="HA327" s="50"/>
      <c r="HB327" s="50"/>
      <c r="HC327" s="50"/>
      <c r="HD327" s="50"/>
      <c r="HE327" s="50"/>
      <c r="HF327" s="50"/>
      <c r="HG327" s="50"/>
      <c r="HH327" s="50"/>
      <c r="HI327" s="50"/>
      <c r="HJ327" s="50"/>
      <c r="HK327" s="50"/>
      <c r="HL327" s="50"/>
      <c r="HM327" s="50"/>
      <c r="HN327" s="50"/>
      <c r="HO327" s="50"/>
      <c r="HP327" s="50"/>
      <c r="HQ327" s="50"/>
      <c r="HR327" s="50"/>
      <c r="HS327" s="50"/>
      <c r="HT327" s="50"/>
      <c r="HU327" s="50"/>
      <c r="HV327" s="50"/>
      <c r="HW327" s="50"/>
      <c r="HX327" s="50"/>
      <c r="HY327" s="50"/>
      <c r="HZ327" s="50"/>
      <c r="IA327" s="50"/>
      <c r="IB327" s="50"/>
      <c r="IC327" s="50"/>
      <c r="ID327" s="50"/>
      <c r="IE327" s="50"/>
      <c r="IF327" s="50"/>
      <c r="IG327" s="50"/>
      <c r="IH327" s="50"/>
      <c r="II327" s="50"/>
      <c r="IJ327" s="50"/>
      <c r="IK327" s="50"/>
      <c r="IL327" s="50"/>
      <c r="IM327" s="50"/>
      <c r="IN327" s="50"/>
      <c r="IO327" s="50"/>
      <c r="IP327" s="50"/>
      <c r="IQ327" s="50"/>
      <c r="IR327" s="50"/>
      <c r="IS327" s="50"/>
      <c r="IT327" s="50"/>
      <c r="IU327" s="50"/>
      <c r="IV327" s="50"/>
    </row>
    <row r="328" spans="1:256" s="251" customFormat="1" x14ac:dyDescent="0.2">
      <c r="A328" s="248"/>
      <c r="B328" s="235"/>
      <c r="C328" s="244"/>
      <c r="D328" s="50"/>
      <c r="E328" s="2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0"/>
      <c r="GL328" s="50"/>
      <c r="GM328" s="50"/>
      <c r="GN328" s="50"/>
      <c r="GO328" s="50"/>
      <c r="GP328" s="50"/>
      <c r="GQ328" s="50"/>
      <c r="GR328" s="50"/>
      <c r="GS328" s="50"/>
      <c r="GT328" s="50"/>
      <c r="GU328" s="50"/>
      <c r="GV328" s="50"/>
      <c r="GW328" s="50"/>
      <c r="GX328" s="50"/>
      <c r="GY328" s="50"/>
      <c r="GZ328" s="50"/>
      <c r="HA328" s="50"/>
      <c r="HB328" s="50"/>
      <c r="HC328" s="50"/>
      <c r="HD328" s="50"/>
      <c r="HE328" s="50"/>
      <c r="HF328" s="50"/>
      <c r="HG328" s="50"/>
      <c r="HH328" s="50"/>
      <c r="HI328" s="50"/>
      <c r="HJ328" s="50"/>
      <c r="HK328" s="50"/>
      <c r="HL328" s="50"/>
      <c r="HM328" s="50"/>
      <c r="HN328" s="50"/>
      <c r="HO328" s="50"/>
      <c r="HP328" s="50"/>
      <c r="HQ328" s="50"/>
      <c r="HR328" s="50"/>
      <c r="HS328" s="50"/>
      <c r="HT328" s="50"/>
      <c r="HU328" s="50"/>
      <c r="HV328" s="50"/>
      <c r="HW328" s="50"/>
      <c r="HX328" s="50"/>
      <c r="HY328" s="50"/>
      <c r="HZ328" s="50"/>
      <c r="IA328" s="50"/>
      <c r="IB328" s="50"/>
      <c r="IC328" s="50"/>
      <c r="ID328" s="50"/>
      <c r="IE328" s="50"/>
      <c r="IF328" s="50"/>
      <c r="IG328" s="50"/>
      <c r="IH328" s="50"/>
      <c r="II328" s="50"/>
      <c r="IJ328" s="50"/>
      <c r="IK328" s="50"/>
      <c r="IL328" s="50"/>
      <c r="IM328" s="50"/>
      <c r="IN328" s="50"/>
      <c r="IO328" s="50"/>
      <c r="IP328" s="50"/>
      <c r="IQ328" s="50"/>
      <c r="IR328" s="50"/>
      <c r="IS328" s="50"/>
      <c r="IT328" s="50"/>
      <c r="IU328" s="50"/>
      <c r="IV328" s="50"/>
    </row>
    <row r="329" spans="1:256" s="251" customFormat="1" x14ac:dyDescent="0.2">
      <c r="A329" s="248"/>
      <c r="B329" s="235"/>
      <c r="C329" s="244"/>
      <c r="D329" s="50"/>
      <c r="E329" s="2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0"/>
      <c r="GL329" s="50"/>
      <c r="GM329" s="50"/>
      <c r="GN329" s="50"/>
      <c r="GO329" s="50"/>
      <c r="GP329" s="50"/>
      <c r="GQ329" s="50"/>
      <c r="GR329" s="50"/>
      <c r="GS329" s="50"/>
      <c r="GT329" s="50"/>
      <c r="GU329" s="50"/>
      <c r="GV329" s="50"/>
      <c r="GW329" s="50"/>
      <c r="GX329" s="50"/>
      <c r="GY329" s="50"/>
      <c r="GZ329" s="50"/>
      <c r="HA329" s="50"/>
      <c r="HB329" s="50"/>
      <c r="HC329" s="50"/>
      <c r="HD329" s="50"/>
      <c r="HE329" s="50"/>
      <c r="HF329" s="50"/>
      <c r="HG329" s="50"/>
      <c r="HH329" s="50"/>
      <c r="HI329" s="50"/>
      <c r="HJ329" s="50"/>
      <c r="HK329" s="50"/>
      <c r="HL329" s="50"/>
      <c r="HM329" s="50"/>
      <c r="HN329" s="50"/>
      <c r="HO329" s="50"/>
      <c r="HP329" s="50"/>
      <c r="HQ329" s="50"/>
      <c r="HR329" s="50"/>
      <c r="HS329" s="50"/>
      <c r="HT329" s="50"/>
      <c r="HU329" s="50"/>
      <c r="HV329" s="50"/>
      <c r="HW329" s="50"/>
      <c r="HX329" s="50"/>
      <c r="HY329" s="50"/>
      <c r="HZ329" s="50"/>
      <c r="IA329" s="50"/>
      <c r="IB329" s="50"/>
      <c r="IC329" s="50"/>
      <c r="ID329" s="50"/>
      <c r="IE329" s="50"/>
      <c r="IF329" s="50"/>
      <c r="IG329" s="50"/>
      <c r="IH329" s="50"/>
      <c r="II329" s="50"/>
      <c r="IJ329" s="50"/>
      <c r="IK329" s="50"/>
      <c r="IL329" s="50"/>
      <c r="IM329" s="50"/>
      <c r="IN329" s="50"/>
      <c r="IO329" s="50"/>
      <c r="IP329" s="50"/>
      <c r="IQ329" s="50"/>
      <c r="IR329" s="50"/>
      <c r="IS329" s="50"/>
      <c r="IT329" s="50"/>
      <c r="IU329" s="50"/>
      <c r="IV329" s="50"/>
    </row>
    <row r="330" spans="1:256" s="251" customFormat="1" x14ac:dyDescent="0.2">
      <c r="A330" s="248"/>
      <c r="B330" s="235"/>
      <c r="C330" s="244"/>
      <c r="D330" s="50"/>
      <c r="E330" s="2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0"/>
      <c r="GL330" s="50"/>
      <c r="GM330" s="50"/>
      <c r="GN330" s="50"/>
      <c r="GO330" s="50"/>
      <c r="GP330" s="50"/>
      <c r="GQ330" s="50"/>
      <c r="GR330" s="50"/>
      <c r="GS330" s="50"/>
      <c r="GT330" s="50"/>
      <c r="GU330" s="50"/>
      <c r="GV330" s="50"/>
      <c r="GW330" s="50"/>
      <c r="GX330" s="50"/>
      <c r="GY330" s="50"/>
      <c r="GZ330" s="50"/>
      <c r="HA330" s="50"/>
      <c r="HB330" s="50"/>
      <c r="HC330" s="50"/>
      <c r="HD330" s="50"/>
      <c r="HE330" s="50"/>
      <c r="HF330" s="50"/>
      <c r="HG330" s="50"/>
      <c r="HH330" s="50"/>
      <c r="HI330" s="50"/>
      <c r="HJ330" s="50"/>
      <c r="HK330" s="50"/>
      <c r="HL330" s="50"/>
      <c r="HM330" s="50"/>
      <c r="HN330" s="50"/>
      <c r="HO330" s="50"/>
      <c r="HP330" s="50"/>
      <c r="HQ330" s="50"/>
      <c r="HR330" s="50"/>
      <c r="HS330" s="50"/>
      <c r="HT330" s="50"/>
      <c r="HU330" s="50"/>
      <c r="HV330" s="50"/>
      <c r="HW330" s="50"/>
      <c r="HX330" s="50"/>
      <c r="HY330" s="50"/>
      <c r="HZ330" s="50"/>
      <c r="IA330" s="50"/>
      <c r="IB330" s="50"/>
      <c r="IC330" s="50"/>
      <c r="ID330" s="50"/>
      <c r="IE330" s="50"/>
      <c r="IF330" s="50"/>
      <c r="IG330" s="50"/>
      <c r="IH330" s="50"/>
      <c r="II330" s="50"/>
      <c r="IJ330" s="50"/>
      <c r="IK330" s="50"/>
      <c r="IL330" s="50"/>
      <c r="IM330" s="50"/>
      <c r="IN330" s="50"/>
      <c r="IO330" s="50"/>
      <c r="IP330" s="50"/>
      <c r="IQ330" s="50"/>
      <c r="IR330" s="50"/>
      <c r="IS330" s="50"/>
      <c r="IT330" s="50"/>
      <c r="IU330" s="50"/>
      <c r="IV330" s="50"/>
    </row>
    <row r="331" spans="1:256" s="251" customFormat="1" x14ac:dyDescent="0.2">
      <c r="A331" s="248"/>
      <c r="B331" s="235"/>
      <c r="C331" s="244"/>
      <c r="D331" s="50"/>
      <c r="E331" s="2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0"/>
      <c r="GL331" s="50"/>
      <c r="GM331" s="50"/>
      <c r="GN331" s="50"/>
      <c r="GO331" s="50"/>
      <c r="GP331" s="50"/>
      <c r="GQ331" s="50"/>
      <c r="GR331" s="50"/>
      <c r="GS331" s="50"/>
      <c r="GT331" s="50"/>
      <c r="GU331" s="50"/>
      <c r="GV331" s="50"/>
      <c r="GW331" s="50"/>
      <c r="GX331" s="50"/>
      <c r="GY331" s="50"/>
      <c r="GZ331" s="50"/>
      <c r="HA331" s="50"/>
      <c r="HB331" s="50"/>
      <c r="HC331" s="50"/>
      <c r="HD331" s="50"/>
      <c r="HE331" s="50"/>
      <c r="HF331" s="50"/>
      <c r="HG331" s="50"/>
      <c r="HH331" s="50"/>
      <c r="HI331" s="50"/>
      <c r="HJ331" s="50"/>
      <c r="HK331" s="50"/>
      <c r="HL331" s="50"/>
      <c r="HM331" s="50"/>
      <c r="HN331" s="50"/>
      <c r="HO331" s="50"/>
      <c r="HP331" s="50"/>
      <c r="HQ331" s="50"/>
      <c r="HR331" s="50"/>
      <c r="HS331" s="50"/>
      <c r="HT331" s="50"/>
      <c r="HU331" s="50"/>
      <c r="HV331" s="50"/>
      <c r="HW331" s="50"/>
      <c r="HX331" s="50"/>
      <c r="HY331" s="50"/>
      <c r="HZ331" s="50"/>
      <c r="IA331" s="50"/>
      <c r="IB331" s="50"/>
      <c r="IC331" s="50"/>
      <c r="ID331" s="50"/>
      <c r="IE331" s="50"/>
      <c r="IF331" s="50"/>
      <c r="IG331" s="50"/>
      <c r="IH331" s="50"/>
      <c r="II331" s="50"/>
      <c r="IJ331" s="50"/>
      <c r="IK331" s="50"/>
      <c r="IL331" s="50"/>
      <c r="IM331" s="50"/>
      <c r="IN331" s="50"/>
      <c r="IO331" s="50"/>
      <c r="IP331" s="50"/>
      <c r="IQ331" s="50"/>
      <c r="IR331" s="50"/>
      <c r="IS331" s="50"/>
      <c r="IT331" s="50"/>
      <c r="IU331" s="50"/>
      <c r="IV331" s="50"/>
    </row>
    <row r="332" spans="1:256" s="251" customFormat="1" x14ac:dyDescent="0.2">
      <c r="A332" s="248"/>
      <c r="B332" s="235"/>
      <c r="C332" s="244"/>
      <c r="D332" s="50"/>
      <c r="E332" s="2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0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0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0"/>
      <c r="HW332" s="50"/>
      <c r="HX332" s="50"/>
      <c r="HY332" s="50"/>
      <c r="HZ332" s="50"/>
      <c r="IA332" s="50"/>
      <c r="IB332" s="50"/>
      <c r="IC332" s="50"/>
      <c r="ID332" s="50"/>
      <c r="IE332" s="50"/>
      <c r="IF332" s="50"/>
      <c r="IG332" s="50"/>
      <c r="IH332" s="50"/>
      <c r="II332" s="50"/>
      <c r="IJ332" s="50"/>
      <c r="IK332" s="50"/>
      <c r="IL332" s="50"/>
      <c r="IM332" s="50"/>
      <c r="IN332" s="50"/>
      <c r="IO332" s="50"/>
      <c r="IP332" s="50"/>
      <c r="IQ332" s="50"/>
      <c r="IR332" s="50"/>
      <c r="IS332" s="50"/>
      <c r="IT332" s="50"/>
      <c r="IU332" s="50"/>
      <c r="IV332" s="50"/>
    </row>
    <row r="333" spans="1:256" s="251" customFormat="1" x14ac:dyDescent="0.2">
      <c r="A333" s="248"/>
      <c r="B333" s="235"/>
      <c r="C333" s="244"/>
      <c r="D333" s="50"/>
      <c r="E333" s="2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0"/>
      <c r="GL333" s="50"/>
      <c r="GM333" s="50"/>
      <c r="GN333" s="50"/>
      <c r="GO333" s="50"/>
      <c r="GP333" s="50"/>
      <c r="GQ333" s="50"/>
      <c r="GR333" s="50"/>
      <c r="GS333" s="50"/>
      <c r="GT333" s="50"/>
      <c r="GU333" s="50"/>
      <c r="GV333" s="50"/>
      <c r="GW333" s="50"/>
      <c r="GX333" s="50"/>
      <c r="GY333" s="50"/>
      <c r="GZ333" s="50"/>
      <c r="HA333" s="50"/>
      <c r="HB333" s="50"/>
      <c r="HC333" s="50"/>
      <c r="HD333" s="50"/>
      <c r="HE333" s="50"/>
      <c r="HF333" s="50"/>
      <c r="HG333" s="50"/>
      <c r="HH333" s="50"/>
      <c r="HI333" s="50"/>
      <c r="HJ333" s="50"/>
      <c r="HK333" s="50"/>
      <c r="HL333" s="50"/>
      <c r="HM333" s="50"/>
      <c r="HN333" s="50"/>
      <c r="HO333" s="50"/>
      <c r="HP333" s="50"/>
      <c r="HQ333" s="50"/>
      <c r="HR333" s="50"/>
      <c r="HS333" s="50"/>
      <c r="HT333" s="50"/>
      <c r="HU333" s="50"/>
      <c r="HV333" s="50"/>
      <c r="HW333" s="50"/>
      <c r="HX333" s="50"/>
      <c r="HY333" s="50"/>
      <c r="HZ333" s="50"/>
      <c r="IA333" s="50"/>
      <c r="IB333" s="50"/>
      <c r="IC333" s="50"/>
      <c r="ID333" s="50"/>
      <c r="IE333" s="50"/>
      <c r="IF333" s="50"/>
      <c r="IG333" s="50"/>
      <c r="IH333" s="50"/>
      <c r="II333" s="50"/>
      <c r="IJ333" s="50"/>
      <c r="IK333" s="50"/>
      <c r="IL333" s="50"/>
      <c r="IM333" s="50"/>
      <c r="IN333" s="50"/>
      <c r="IO333" s="50"/>
      <c r="IP333" s="50"/>
      <c r="IQ333" s="50"/>
      <c r="IR333" s="50"/>
      <c r="IS333" s="50"/>
      <c r="IT333" s="50"/>
      <c r="IU333" s="50"/>
      <c r="IV333" s="50"/>
    </row>
    <row r="334" spans="1:256" s="251" customFormat="1" x14ac:dyDescent="0.2">
      <c r="A334" s="248"/>
      <c r="B334" s="235"/>
      <c r="C334" s="244"/>
      <c r="D334" s="50"/>
      <c r="E334" s="2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0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HW334" s="50"/>
      <c r="HX334" s="50"/>
      <c r="HY334" s="50"/>
      <c r="HZ334" s="50"/>
      <c r="IA334" s="50"/>
      <c r="IB334" s="50"/>
      <c r="IC334" s="50"/>
      <c r="ID334" s="50"/>
      <c r="IE334" s="50"/>
      <c r="IF334" s="50"/>
      <c r="IG334" s="50"/>
      <c r="IH334" s="50"/>
      <c r="II334" s="50"/>
      <c r="IJ334" s="50"/>
      <c r="IK334" s="50"/>
      <c r="IL334" s="50"/>
      <c r="IM334" s="50"/>
      <c r="IN334" s="50"/>
      <c r="IO334" s="50"/>
      <c r="IP334" s="50"/>
      <c r="IQ334" s="50"/>
      <c r="IR334" s="50"/>
      <c r="IS334" s="50"/>
      <c r="IT334" s="50"/>
      <c r="IU334" s="50"/>
      <c r="IV334" s="50"/>
    </row>
    <row r="335" spans="1:256" s="251" customFormat="1" x14ac:dyDescent="0.2">
      <c r="A335" s="248"/>
      <c r="B335" s="235"/>
      <c r="C335" s="244"/>
      <c r="D335" s="50"/>
      <c r="E335" s="2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0"/>
      <c r="GL335" s="50"/>
      <c r="GM335" s="50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0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0"/>
      <c r="HW335" s="50"/>
      <c r="HX335" s="50"/>
      <c r="HY335" s="50"/>
      <c r="HZ335" s="50"/>
      <c r="IA335" s="50"/>
      <c r="IB335" s="50"/>
      <c r="IC335" s="50"/>
      <c r="ID335" s="50"/>
      <c r="IE335" s="50"/>
      <c r="IF335" s="50"/>
      <c r="IG335" s="50"/>
      <c r="IH335" s="50"/>
      <c r="II335" s="50"/>
      <c r="IJ335" s="50"/>
      <c r="IK335" s="50"/>
      <c r="IL335" s="50"/>
      <c r="IM335" s="50"/>
      <c r="IN335" s="50"/>
      <c r="IO335" s="50"/>
      <c r="IP335" s="50"/>
      <c r="IQ335" s="50"/>
      <c r="IR335" s="50"/>
      <c r="IS335" s="50"/>
      <c r="IT335" s="50"/>
      <c r="IU335" s="50"/>
      <c r="IV335" s="50"/>
    </row>
    <row r="336" spans="1:256" s="251" customFormat="1" x14ac:dyDescent="0.2">
      <c r="A336" s="248"/>
      <c r="B336" s="235"/>
      <c r="C336" s="244"/>
      <c r="D336" s="50"/>
      <c r="E336" s="2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  <c r="HY336" s="50"/>
      <c r="HZ336" s="50"/>
      <c r="IA336" s="50"/>
      <c r="IB336" s="50"/>
      <c r="IC336" s="50"/>
      <c r="ID336" s="50"/>
      <c r="IE336" s="50"/>
      <c r="IF336" s="50"/>
      <c r="IG336" s="50"/>
      <c r="IH336" s="50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  <c r="IS336" s="50"/>
      <c r="IT336" s="50"/>
      <c r="IU336" s="50"/>
      <c r="IV336" s="50"/>
    </row>
    <row r="337" spans="1:256" s="251" customFormat="1" x14ac:dyDescent="0.2">
      <c r="A337" s="248"/>
      <c r="B337" s="235"/>
      <c r="C337" s="244"/>
      <c r="D337" s="50"/>
      <c r="E337" s="2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0"/>
      <c r="GL337" s="50"/>
      <c r="GM337" s="50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0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0"/>
      <c r="HW337" s="50"/>
      <c r="HX337" s="50"/>
      <c r="HY337" s="50"/>
      <c r="HZ337" s="50"/>
      <c r="IA337" s="50"/>
      <c r="IB337" s="50"/>
      <c r="IC337" s="50"/>
      <c r="ID337" s="50"/>
      <c r="IE337" s="50"/>
      <c r="IF337" s="50"/>
      <c r="IG337" s="50"/>
      <c r="IH337" s="50"/>
      <c r="II337" s="50"/>
      <c r="IJ337" s="50"/>
      <c r="IK337" s="50"/>
      <c r="IL337" s="50"/>
      <c r="IM337" s="50"/>
      <c r="IN337" s="50"/>
      <c r="IO337" s="50"/>
      <c r="IP337" s="50"/>
      <c r="IQ337" s="50"/>
      <c r="IR337" s="50"/>
      <c r="IS337" s="50"/>
      <c r="IT337" s="50"/>
      <c r="IU337" s="50"/>
      <c r="IV337" s="50"/>
    </row>
    <row r="338" spans="1:256" s="251" customFormat="1" x14ac:dyDescent="0.2">
      <c r="A338" s="248"/>
      <c r="B338" s="235"/>
      <c r="C338" s="244"/>
      <c r="D338" s="50"/>
      <c r="E338" s="2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0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0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0"/>
      <c r="HW338" s="50"/>
      <c r="HX338" s="50"/>
      <c r="HY338" s="50"/>
      <c r="HZ338" s="50"/>
      <c r="IA338" s="50"/>
      <c r="IB338" s="50"/>
      <c r="IC338" s="50"/>
      <c r="ID338" s="50"/>
      <c r="IE338" s="50"/>
      <c r="IF338" s="50"/>
      <c r="IG338" s="50"/>
      <c r="IH338" s="50"/>
      <c r="II338" s="50"/>
      <c r="IJ338" s="50"/>
      <c r="IK338" s="50"/>
      <c r="IL338" s="50"/>
      <c r="IM338" s="50"/>
      <c r="IN338" s="50"/>
      <c r="IO338" s="50"/>
      <c r="IP338" s="50"/>
      <c r="IQ338" s="50"/>
      <c r="IR338" s="50"/>
      <c r="IS338" s="50"/>
      <c r="IT338" s="50"/>
      <c r="IU338" s="50"/>
      <c r="IV338" s="50"/>
    </row>
    <row r="339" spans="1:256" s="251" customFormat="1" x14ac:dyDescent="0.2">
      <c r="A339" s="248"/>
      <c r="B339" s="235"/>
      <c r="C339" s="244"/>
      <c r="D339" s="50"/>
      <c r="E339" s="2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0"/>
      <c r="GL339" s="50"/>
      <c r="GM339" s="50"/>
      <c r="GN339" s="50"/>
      <c r="GO339" s="50"/>
      <c r="GP339" s="50"/>
      <c r="GQ339" s="50"/>
      <c r="GR339" s="50"/>
      <c r="GS339" s="50"/>
      <c r="GT339" s="50"/>
      <c r="GU339" s="50"/>
      <c r="GV339" s="50"/>
      <c r="GW339" s="50"/>
      <c r="GX339" s="50"/>
      <c r="GY339" s="50"/>
      <c r="GZ339" s="50"/>
      <c r="HA339" s="50"/>
      <c r="HB339" s="50"/>
      <c r="HC339" s="50"/>
      <c r="HD339" s="50"/>
      <c r="HE339" s="50"/>
      <c r="HF339" s="50"/>
      <c r="HG339" s="50"/>
      <c r="HH339" s="50"/>
      <c r="HI339" s="50"/>
      <c r="HJ339" s="50"/>
      <c r="HK339" s="50"/>
      <c r="HL339" s="50"/>
      <c r="HM339" s="50"/>
      <c r="HN339" s="50"/>
      <c r="HO339" s="50"/>
      <c r="HP339" s="50"/>
      <c r="HQ339" s="50"/>
      <c r="HR339" s="50"/>
      <c r="HS339" s="50"/>
      <c r="HT339" s="50"/>
      <c r="HU339" s="50"/>
      <c r="HV339" s="50"/>
      <c r="HW339" s="50"/>
      <c r="HX339" s="50"/>
      <c r="HY339" s="50"/>
      <c r="HZ339" s="50"/>
      <c r="IA339" s="50"/>
      <c r="IB339" s="50"/>
      <c r="IC339" s="50"/>
      <c r="ID339" s="50"/>
      <c r="IE339" s="50"/>
      <c r="IF339" s="50"/>
      <c r="IG339" s="50"/>
      <c r="IH339" s="50"/>
      <c r="II339" s="50"/>
      <c r="IJ339" s="50"/>
      <c r="IK339" s="50"/>
      <c r="IL339" s="50"/>
      <c r="IM339" s="50"/>
      <c r="IN339" s="50"/>
      <c r="IO339" s="50"/>
      <c r="IP339" s="50"/>
      <c r="IQ339" s="50"/>
      <c r="IR339" s="50"/>
      <c r="IS339" s="50"/>
      <c r="IT339" s="50"/>
      <c r="IU339" s="50"/>
      <c r="IV339" s="50"/>
    </row>
    <row r="340" spans="1:256" s="251" customFormat="1" x14ac:dyDescent="0.2">
      <c r="A340" s="248"/>
      <c r="B340" s="235"/>
      <c r="C340" s="244"/>
      <c r="D340" s="50"/>
      <c r="E340" s="2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0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0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0"/>
      <c r="HW340" s="50"/>
      <c r="HX340" s="50"/>
      <c r="HY340" s="50"/>
      <c r="HZ340" s="50"/>
      <c r="IA340" s="50"/>
      <c r="IB340" s="50"/>
      <c r="IC340" s="50"/>
      <c r="ID340" s="50"/>
      <c r="IE340" s="50"/>
      <c r="IF340" s="50"/>
      <c r="IG340" s="50"/>
      <c r="IH340" s="50"/>
      <c r="II340" s="50"/>
      <c r="IJ340" s="50"/>
      <c r="IK340" s="50"/>
      <c r="IL340" s="50"/>
      <c r="IM340" s="50"/>
      <c r="IN340" s="50"/>
      <c r="IO340" s="50"/>
      <c r="IP340" s="50"/>
      <c r="IQ340" s="50"/>
      <c r="IR340" s="50"/>
      <c r="IS340" s="50"/>
      <c r="IT340" s="50"/>
      <c r="IU340" s="50"/>
      <c r="IV340" s="50"/>
    </row>
    <row r="341" spans="1:256" s="251" customFormat="1" x14ac:dyDescent="0.2">
      <c r="A341" s="248"/>
      <c r="B341" s="235"/>
      <c r="C341" s="244"/>
      <c r="D341" s="50"/>
      <c r="E341" s="2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  <c r="IT341" s="50"/>
      <c r="IU341" s="50"/>
      <c r="IV341" s="50"/>
    </row>
    <row r="342" spans="1:256" s="251" customFormat="1" x14ac:dyDescent="0.2">
      <c r="A342" s="248"/>
      <c r="B342" s="235"/>
      <c r="C342" s="244"/>
      <c r="D342" s="50"/>
      <c r="E342" s="2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  <c r="HY342" s="50"/>
      <c r="HZ342" s="50"/>
      <c r="IA342" s="50"/>
      <c r="IB342" s="50"/>
      <c r="IC342" s="50"/>
      <c r="ID342" s="50"/>
      <c r="IE342" s="50"/>
      <c r="IF342" s="50"/>
      <c r="IG342" s="50"/>
      <c r="IH342" s="50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  <c r="IS342" s="50"/>
      <c r="IT342" s="50"/>
      <c r="IU342" s="50"/>
      <c r="IV342" s="50"/>
    </row>
    <row r="343" spans="1:256" s="251" customFormat="1" x14ac:dyDescent="0.2">
      <c r="A343" s="248"/>
      <c r="B343" s="235"/>
      <c r="C343" s="244"/>
      <c r="D343" s="50"/>
      <c r="E343" s="2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</row>
    <row r="344" spans="1:256" s="251" customFormat="1" x14ac:dyDescent="0.2">
      <c r="A344" s="248"/>
      <c r="B344" s="235"/>
      <c r="C344" s="244"/>
      <c r="D344" s="50"/>
      <c r="E344" s="2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  <c r="IT344" s="50"/>
      <c r="IU344" s="50"/>
      <c r="IV344" s="50"/>
    </row>
    <row r="345" spans="1:256" s="251" customFormat="1" x14ac:dyDescent="0.2">
      <c r="A345" s="248"/>
      <c r="B345" s="235"/>
      <c r="C345" s="244"/>
      <c r="D345" s="50"/>
      <c r="E345" s="2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  <c r="IT345" s="50"/>
      <c r="IU345" s="50"/>
      <c r="IV345" s="50"/>
    </row>
    <row r="346" spans="1:256" s="251" customFormat="1" x14ac:dyDescent="0.2">
      <c r="A346" s="248"/>
      <c r="B346" s="235"/>
      <c r="C346" s="244"/>
      <c r="D346" s="50"/>
      <c r="E346" s="2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0"/>
      <c r="GL346" s="50"/>
      <c r="GM346" s="50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0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50"/>
      <c r="HP346" s="50"/>
      <c r="HQ346" s="50"/>
      <c r="HR346" s="50"/>
      <c r="HS346" s="50"/>
      <c r="HT346" s="50"/>
      <c r="HU346" s="50"/>
      <c r="HV346" s="50"/>
      <c r="HW346" s="50"/>
      <c r="HX346" s="50"/>
      <c r="HY346" s="50"/>
      <c r="HZ346" s="50"/>
      <c r="IA346" s="50"/>
      <c r="IB346" s="50"/>
      <c r="IC346" s="50"/>
      <c r="ID346" s="50"/>
      <c r="IE346" s="50"/>
      <c r="IF346" s="50"/>
      <c r="IG346" s="50"/>
      <c r="IH346" s="50"/>
      <c r="II346" s="50"/>
      <c r="IJ346" s="50"/>
      <c r="IK346" s="50"/>
      <c r="IL346" s="50"/>
      <c r="IM346" s="50"/>
      <c r="IN346" s="50"/>
      <c r="IO346" s="50"/>
      <c r="IP346" s="50"/>
      <c r="IQ346" s="50"/>
      <c r="IR346" s="50"/>
      <c r="IS346" s="50"/>
      <c r="IT346" s="50"/>
      <c r="IU346" s="50"/>
      <c r="IV346" s="50"/>
    </row>
    <row r="347" spans="1:256" s="251" customFormat="1" x14ac:dyDescent="0.2">
      <c r="A347" s="248"/>
      <c r="B347" s="235"/>
      <c r="C347" s="244"/>
      <c r="D347" s="50"/>
      <c r="E347" s="2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0"/>
      <c r="GL347" s="50"/>
      <c r="GM347" s="50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0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50"/>
      <c r="HP347" s="50"/>
      <c r="HQ347" s="50"/>
      <c r="HR347" s="50"/>
      <c r="HS347" s="50"/>
      <c r="HT347" s="50"/>
      <c r="HU347" s="50"/>
      <c r="HV347" s="50"/>
      <c r="HW347" s="50"/>
      <c r="HX347" s="50"/>
      <c r="HY347" s="50"/>
      <c r="HZ347" s="50"/>
      <c r="IA347" s="50"/>
      <c r="IB347" s="50"/>
      <c r="IC347" s="50"/>
      <c r="ID347" s="50"/>
      <c r="IE347" s="50"/>
      <c r="IF347" s="50"/>
      <c r="IG347" s="50"/>
      <c r="IH347" s="50"/>
      <c r="II347" s="50"/>
      <c r="IJ347" s="50"/>
      <c r="IK347" s="50"/>
      <c r="IL347" s="50"/>
      <c r="IM347" s="50"/>
      <c r="IN347" s="50"/>
      <c r="IO347" s="50"/>
      <c r="IP347" s="50"/>
      <c r="IQ347" s="50"/>
      <c r="IR347" s="50"/>
      <c r="IS347" s="50"/>
      <c r="IT347" s="50"/>
      <c r="IU347" s="50"/>
      <c r="IV347" s="50"/>
    </row>
    <row r="348" spans="1:256" s="251" customFormat="1" x14ac:dyDescent="0.2">
      <c r="A348" s="248"/>
      <c r="B348" s="235"/>
      <c r="C348" s="244"/>
      <c r="D348" s="50"/>
      <c r="E348" s="2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0"/>
      <c r="GL348" s="50"/>
      <c r="GM348" s="50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0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50"/>
      <c r="HP348" s="50"/>
      <c r="HQ348" s="50"/>
      <c r="HR348" s="50"/>
      <c r="HS348" s="50"/>
      <c r="HT348" s="50"/>
      <c r="HU348" s="50"/>
      <c r="HV348" s="50"/>
      <c r="HW348" s="50"/>
      <c r="HX348" s="50"/>
      <c r="HY348" s="50"/>
      <c r="HZ348" s="50"/>
      <c r="IA348" s="50"/>
      <c r="IB348" s="50"/>
      <c r="IC348" s="50"/>
      <c r="ID348" s="50"/>
      <c r="IE348" s="50"/>
      <c r="IF348" s="50"/>
      <c r="IG348" s="50"/>
      <c r="IH348" s="50"/>
      <c r="II348" s="50"/>
      <c r="IJ348" s="50"/>
      <c r="IK348" s="50"/>
      <c r="IL348" s="50"/>
      <c r="IM348" s="50"/>
      <c r="IN348" s="50"/>
      <c r="IO348" s="50"/>
      <c r="IP348" s="50"/>
      <c r="IQ348" s="50"/>
      <c r="IR348" s="50"/>
      <c r="IS348" s="50"/>
      <c r="IT348" s="50"/>
      <c r="IU348" s="50"/>
      <c r="IV348" s="50"/>
    </row>
    <row r="349" spans="1:256" s="251" customFormat="1" x14ac:dyDescent="0.2">
      <c r="A349" s="248"/>
      <c r="B349" s="235"/>
      <c r="C349" s="244"/>
      <c r="D349" s="50"/>
      <c r="E349" s="2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0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0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50"/>
      <c r="HP349" s="50"/>
      <c r="HQ349" s="50"/>
      <c r="HR349" s="50"/>
      <c r="HS349" s="50"/>
      <c r="HT349" s="50"/>
      <c r="HU349" s="50"/>
      <c r="HV349" s="50"/>
      <c r="HW349" s="50"/>
      <c r="HX349" s="50"/>
      <c r="HY349" s="50"/>
      <c r="HZ349" s="50"/>
      <c r="IA349" s="50"/>
      <c r="IB349" s="50"/>
      <c r="IC349" s="50"/>
      <c r="ID349" s="50"/>
      <c r="IE349" s="50"/>
      <c r="IF349" s="50"/>
      <c r="IG349" s="50"/>
      <c r="IH349" s="50"/>
      <c r="II349" s="50"/>
      <c r="IJ349" s="50"/>
      <c r="IK349" s="50"/>
      <c r="IL349" s="50"/>
      <c r="IM349" s="50"/>
      <c r="IN349" s="50"/>
      <c r="IO349" s="50"/>
      <c r="IP349" s="50"/>
      <c r="IQ349" s="50"/>
      <c r="IR349" s="50"/>
      <c r="IS349" s="50"/>
      <c r="IT349" s="50"/>
      <c r="IU349" s="50"/>
      <c r="IV349" s="50"/>
    </row>
    <row r="350" spans="1:256" s="251" customFormat="1" x14ac:dyDescent="0.2">
      <c r="A350" s="248"/>
      <c r="B350" s="235"/>
      <c r="C350" s="244"/>
      <c r="D350" s="50"/>
      <c r="E350" s="2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0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0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50"/>
      <c r="HP350" s="50"/>
      <c r="HQ350" s="50"/>
      <c r="HR350" s="50"/>
      <c r="HS350" s="50"/>
      <c r="HT350" s="50"/>
      <c r="HU350" s="50"/>
      <c r="HV350" s="50"/>
      <c r="HW350" s="50"/>
      <c r="HX350" s="50"/>
      <c r="HY350" s="50"/>
      <c r="HZ350" s="50"/>
      <c r="IA350" s="50"/>
      <c r="IB350" s="50"/>
      <c r="IC350" s="50"/>
      <c r="ID350" s="50"/>
      <c r="IE350" s="50"/>
      <c r="IF350" s="50"/>
      <c r="IG350" s="50"/>
      <c r="IH350" s="50"/>
      <c r="II350" s="50"/>
      <c r="IJ350" s="50"/>
      <c r="IK350" s="50"/>
      <c r="IL350" s="50"/>
      <c r="IM350" s="50"/>
      <c r="IN350" s="50"/>
      <c r="IO350" s="50"/>
      <c r="IP350" s="50"/>
      <c r="IQ350" s="50"/>
      <c r="IR350" s="50"/>
      <c r="IS350" s="50"/>
      <c r="IT350" s="50"/>
      <c r="IU350" s="50"/>
      <c r="IV350" s="50"/>
    </row>
    <row r="351" spans="1:256" s="251" customFormat="1" x14ac:dyDescent="0.2">
      <c r="A351" s="248"/>
      <c r="B351" s="235"/>
      <c r="C351" s="244"/>
      <c r="D351" s="50"/>
      <c r="E351" s="2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0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0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50"/>
      <c r="HP351" s="50"/>
      <c r="HQ351" s="50"/>
      <c r="HR351" s="50"/>
      <c r="HS351" s="50"/>
      <c r="HT351" s="50"/>
      <c r="HU351" s="50"/>
      <c r="HV351" s="50"/>
      <c r="HW351" s="50"/>
      <c r="HX351" s="50"/>
      <c r="HY351" s="50"/>
      <c r="HZ351" s="50"/>
      <c r="IA351" s="50"/>
      <c r="IB351" s="50"/>
      <c r="IC351" s="50"/>
      <c r="ID351" s="50"/>
      <c r="IE351" s="50"/>
      <c r="IF351" s="50"/>
      <c r="IG351" s="50"/>
      <c r="IH351" s="50"/>
      <c r="II351" s="50"/>
      <c r="IJ351" s="50"/>
      <c r="IK351" s="50"/>
      <c r="IL351" s="50"/>
      <c r="IM351" s="50"/>
      <c r="IN351" s="50"/>
      <c r="IO351" s="50"/>
      <c r="IP351" s="50"/>
      <c r="IQ351" s="50"/>
      <c r="IR351" s="50"/>
      <c r="IS351" s="50"/>
      <c r="IT351" s="50"/>
      <c r="IU351" s="50"/>
      <c r="IV351" s="50"/>
    </row>
    <row r="352" spans="1:256" s="251" customFormat="1" x14ac:dyDescent="0.2">
      <c r="A352" s="248"/>
      <c r="B352" s="235"/>
      <c r="C352" s="244"/>
      <c r="D352" s="50"/>
      <c r="E352" s="2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  <c r="HY352" s="50"/>
      <c r="HZ352" s="50"/>
      <c r="IA352" s="50"/>
      <c r="IB352" s="50"/>
      <c r="IC352" s="50"/>
      <c r="ID352" s="50"/>
      <c r="IE352" s="50"/>
      <c r="IF352" s="50"/>
      <c r="IG352" s="50"/>
      <c r="IH352" s="50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  <c r="IS352" s="50"/>
      <c r="IT352" s="50"/>
      <c r="IU352" s="50"/>
      <c r="IV352" s="50"/>
    </row>
    <row r="353" spans="1:256" s="251" customFormat="1" x14ac:dyDescent="0.2">
      <c r="A353" s="248"/>
      <c r="B353" s="235"/>
      <c r="C353" s="244"/>
      <c r="D353" s="50"/>
      <c r="E353" s="2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0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0"/>
      <c r="HW353" s="50"/>
      <c r="HX353" s="50"/>
      <c r="HY353" s="50"/>
      <c r="HZ353" s="50"/>
      <c r="IA353" s="50"/>
      <c r="IB353" s="50"/>
      <c r="IC353" s="50"/>
      <c r="ID353" s="50"/>
      <c r="IE353" s="50"/>
      <c r="IF353" s="50"/>
      <c r="IG353" s="50"/>
      <c r="IH353" s="50"/>
      <c r="II353" s="50"/>
      <c r="IJ353" s="50"/>
      <c r="IK353" s="50"/>
      <c r="IL353" s="50"/>
      <c r="IM353" s="50"/>
      <c r="IN353" s="50"/>
      <c r="IO353" s="50"/>
      <c r="IP353" s="50"/>
      <c r="IQ353" s="50"/>
      <c r="IR353" s="50"/>
      <c r="IS353" s="50"/>
      <c r="IT353" s="50"/>
      <c r="IU353" s="50"/>
      <c r="IV353" s="50"/>
    </row>
    <row r="354" spans="1:256" s="251" customFormat="1" x14ac:dyDescent="0.2">
      <c r="A354" s="248"/>
      <c r="B354" s="235"/>
      <c r="C354" s="244"/>
      <c r="D354" s="50"/>
      <c r="E354" s="2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0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0"/>
      <c r="HW354" s="50"/>
      <c r="HX354" s="50"/>
      <c r="HY354" s="50"/>
      <c r="HZ354" s="50"/>
      <c r="IA354" s="50"/>
      <c r="IB354" s="50"/>
      <c r="IC354" s="50"/>
      <c r="ID354" s="50"/>
      <c r="IE354" s="50"/>
      <c r="IF354" s="50"/>
      <c r="IG354" s="50"/>
      <c r="IH354" s="50"/>
      <c r="II354" s="50"/>
      <c r="IJ354" s="50"/>
      <c r="IK354" s="50"/>
      <c r="IL354" s="50"/>
      <c r="IM354" s="50"/>
      <c r="IN354" s="50"/>
      <c r="IO354" s="50"/>
      <c r="IP354" s="50"/>
      <c r="IQ354" s="50"/>
      <c r="IR354" s="50"/>
      <c r="IS354" s="50"/>
      <c r="IT354" s="50"/>
      <c r="IU354" s="50"/>
      <c r="IV354" s="50"/>
    </row>
    <row r="355" spans="1:256" s="251" customFormat="1" x14ac:dyDescent="0.2">
      <c r="A355" s="248"/>
      <c r="B355" s="235"/>
      <c r="C355" s="244"/>
      <c r="D355" s="50"/>
      <c r="E355" s="2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0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0"/>
      <c r="HW355" s="50"/>
      <c r="HX355" s="50"/>
      <c r="HY355" s="50"/>
      <c r="HZ355" s="50"/>
      <c r="IA355" s="50"/>
      <c r="IB355" s="50"/>
      <c r="IC355" s="50"/>
      <c r="ID355" s="50"/>
      <c r="IE355" s="50"/>
      <c r="IF355" s="50"/>
      <c r="IG355" s="50"/>
      <c r="IH355" s="50"/>
      <c r="II355" s="50"/>
      <c r="IJ355" s="50"/>
      <c r="IK355" s="50"/>
      <c r="IL355" s="50"/>
      <c r="IM355" s="50"/>
      <c r="IN355" s="50"/>
      <c r="IO355" s="50"/>
      <c r="IP355" s="50"/>
      <c r="IQ355" s="50"/>
      <c r="IR355" s="50"/>
      <c r="IS355" s="50"/>
      <c r="IT355" s="50"/>
      <c r="IU355" s="50"/>
      <c r="IV355" s="50"/>
    </row>
    <row r="356" spans="1:256" s="251" customFormat="1" x14ac:dyDescent="0.2">
      <c r="A356" s="248"/>
      <c r="B356" s="235"/>
      <c r="C356" s="244"/>
      <c r="D356" s="50"/>
      <c r="E356" s="2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0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0"/>
      <c r="HW356" s="50"/>
      <c r="HX356" s="50"/>
      <c r="HY356" s="50"/>
      <c r="HZ356" s="50"/>
      <c r="IA356" s="50"/>
      <c r="IB356" s="50"/>
      <c r="IC356" s="50"/>
      <c r="ID356" s="50"/>
      <c r="IE356" s="50"/>
      <c r="IF356" s="50"/>
      <c r="IG356" s="50"/>
      <c r="IH356" s="50"/>
      <c r="II356" s="50"/>
      <c r="IJ356" s="50"/>
      <c r="IK356" s="50"/>
      <c r="IL356" s="50"/>
      <c r="IM356" s="50"/>
      <c r="IN356" s="50"/>
      <c r="IO356" s="50"/>
      <c r="IP356" s="50"/>
      <c r="IQ356" s="50"/>
      <c r="IR356" s="50"/>
      <c r="IS356" s="50"/>
      <c r="IT356" s="50"/>
      <c r="IU356" s="50"/>
      <c r="IV356" s="50"/>
    </row>
    <row r="357" spans="1:256" s="251" customFormat="1" x14ac:dyDescent="0.2">
      <c r="A357" s="248"/>
      <c r="B357" s="235"/>
      <c r="C357" s="244"/>
      <c r="D357" s="50"/>
      <c r="E357" s="2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0"/>
      <c r="HW357" s="50"/>
      <c r="HX357" s="50"/>
      <c r="HY357" s="50"/>
      <c r="HZ357" s="50"/>
      <c r="IA357" s="50"/>
      <c r="IB357" s="50"/>
      <c r="IC357" s="50"/>
      <c r="ID357" s="50"/>
      <c r="IE357" s="50"/>
      <c r="IF357" s="50"/>
      <c r="IG357" s="50"/>
      <c r="IH357" s="50"/>
      <c r="II357" s="50"/>
      <c r="IJ357" s="50"/>
      <c r="IK357" s="50"/>
      <c r="IL357" s="50"/>
      <c r="IM357" s="50"/>
      <c r="IN357" s="50"/>
      <c r="IO357" s="50"/>
      <c r="IP357" s="50"/>
      <c r="IQ357" s="50"/>
      <c r="IR357" s="50"/>
      <c r="IS357" s="50"/>
      <c r="IT357" s="50"/>
      <c r="IU357" s="50"/>
      <c r="IV357" s="50"/>
    </row>
    <row r="358" spans="1:256" s="251" customFormat="1" x14ac:dyDescent="0.2">
      <c r="A358" s="248"/>
      <c r="B358" s="235"/>
      <c r="C358" s="244"/>
      <c r="D358" s="50"/>
      <c r="E358" s="2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0"/>
      <c r="HW358" s="50"/>
      <c r="HX358" s="50"/>
      <c r="HY358" s="50"/>
      <c r="HZ358" s="50"/>
      <c r="IA358" s="50"/>
      <c r="IB358" s="50"/>
      <c r="IC358" s="50"/>
      <c r="ID358" s="50"/>
      <c r="IE358" s="50"/>
      <c r="IF358" s="50"/>
      <c r="IG358" s="50"/>
      <c r="IH358" s="50"/>
      <c r="II358" s="50"/>
      <c r="IJ358" s="50"/>
      <c r="IK358" s="50"/>
      <c r="IL358" s="50"/>
      <c r="IM358" s="50"/>
      <c r="IN358" s="50"/>
      <c r="IO358" s="50"/>
      <c r="IP358" s="50"/>
      <c r="IQ358" s="50"/>
      <c r="IR358" s="50"/>
      <c r="IS358" s="50"/>
      <c r="IT358" s="50"/>
      <c r="IU358" s="50"/>
      <c r="IV358" s="50"/>
    </row>
    <row r="359" spans="1:256" s="251" customFormat="1" x14ac:dyDescent="0.2">
      <c r="A359" s="248"/>
      <c r="B359" s="235"/>
      <c r="C359" s="244"/>
      <c r="D359" s="50"/>
      <c r="E359" s="2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0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  <c r="HU359" s="50"/>
      <c r="HV359" s="50"/>
      <c r="HW359" s="50"/>
      <c r="HX359" s="50"/>
      <c r="HY359" s="50"/>
      <c r="HZ359" s="50"/>
      <c r="IA359" s="50"/>
      <c r="IB359" s="50"/>
      <c r="IC359" s="50"/>
      <c r="ID359" s="50"/>
      <c r="IE359" s="50"/>
      <c r="IF359" s="50"/>
      <c r="IG359" s="50"/>
      <c r="IH359" s="50"/>
      <c r="II359" s="50"/>
      <c r="IJ359" s="50"/>
      <c r="IK359" s="50"/>
      <c r="IL359" s="50"/>
      <c r="IM359" s="50"/>
      <c r="IN359" s="50"/>
      <c r="IO359" s="50"/>
      <c r="IP359" s="50"/>
      <c r="IQ359" s="50"/>
      <c r="IR359" s="50"/>
      <c r="IS359" s="50"/>
      <c r="IT359" s="50"/>
      <c r="IU359" s="50"/>
      <c r="IV359" s="50"/>
    </row>
    <row r="360" spans="1:256" s="251" customFormat="1" x14ac:dyDescent="0.2">
      <c r="A360" s="248"/>
      <c r="B360" s="235"/>
      <c r="C360" s="244"/>
      <c r="D360" s="50"/>
      <c r="E360" s="2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0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0"/>
      <c r="HW360" s="50"/>
      <c r="HX360" s="50"/>
      <c r="HY360" s="50"/>
      <c r="HZ360" s="50"/>
      <c r="IA360" s="50"/>
      <c r="IB360" s="50"/>
      <c r="IC360" s="50"/>
      <c r="ID360" s="50"/>
      <c r="IE360" s="50"/>
      <c r="IF360" s="50"/>
      <c r="IG360" s="50"/>
      <c r="IH360" s="50"/>
      <c r="II360" s="50"/>
      <c r="IJ360" s="50"/>
      <c r="IK360" s="50"/>
      <c r="IL360" s="50"/>
      <c r="IM360" s="50"/>
      <c r="IN360" s="50"/>
      <c r="IO360" s="50"/>
      <c r="IP360" s="50"/>
      <c r="IQ360" s="50"/>
      <c r="IR360" s="50"/>
      <c r="IS360" s="50"/>
      <c r="IT360" s="50"/>
      <c r="IU360" s="50"/>
      <c r="IV360" s="50"/>
    </row>
    <row r="361" spans="1:256" s="251" customFormat="1" x14ac:dyDescent="0.2">
      <c r="A361" s="248"/>
      <c r="B361" s="235"/>
      <c r="C361" s="244"/>
      <c r="D361" s="50"/>
      <c r="E361" s="2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0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0"/>
      <c r="HW361" s="50"/>
      <c r="HX361" s="50"/>
      <c r="HY361" s="50"/>
      <c r="HZ361" s="50"/>
      <c r="IA361" s="50"/>
      <c r="IB361" s="50"/>
      <c r="IC361" s="50"/>
      <c r="ID361" s="50"/>
      <c r="IE361" s="50"/>
      <c r="IF361" s="50"/>
      <c r="IG361" s="50"/>
      <c r="IH361" s="50"/>
      <c r="II361" s="50"/>
      <c r="IJ361" s="50"/>
      <c r="IK361" s="50"/>
      <c r="IL361" s="50"/>
      <c r="IM361" s="50"/>
      <c r="IN361" s="50"/>
      <c r="IO361" s="50"/>
      <c r="IP361" s="50"/>
      <c r="IQ361" s="50"/>
      <c r="IR361" s="50"/>
      <c r="IS361" s="50"/>
      <c r="IT361" s="50"/>
      <c r="IU361" s="50"/>
      <c r="IV361" s="50"/>
    </row>
    <row r="362" spans="1:256" s="251" customFormat="1" x14ac:dyDescent="0.2">
      <c r="A362" s="248"/>
      <c r="B362" s="235"/>
      <c r="C362" s="244"/>
      <c r="D362" s="50"/>
      <c r="E362" s="2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0"/>
      <c r="GL362" s="50"/>
      <c r="GM362" s="50"/>
      <c r="GN362" s="50"/>
      <c r="GO362" s="50"/>
      <c r="GP362" s="50"/>
      <c r="GQ362" s="50"/>
      <c r="GR362" s="50"/>
      <c r="GS362" s="50"/>
      <c r="GT362" s="50"/>
      <c r="GU362" s="50"/>
      <c r="GV362" s="50"/>
      <c r="GW362" s="50"/>
      <c r="GX362" s="50"/>
      <c r="GY362" s="50"/>
      <c r="GZ362" s="50"/>
      <c r="HA362" s="50"/>
      <c r="HB362" s="50"/>
      <c r="HC362" s="50"/>
      <c r="HD362" s="50"/>
      <c r="HE362" s="50"/>
      <c r="HF362" s="50"/>
      <c r="HG362" s="50"/>
      <c r="HH362" s="50"/>
      <c r="HI362" s="50"/>
      <c r="HJ362" s="50"/>
      <c r="HK362" s="50"/>
      <c r="HL362" s="50"/>
      <c r="HM362" s="50"/>
      <c r="HN362" s="50"/>
      <c r="HO362" s="50"/>
      <c r="HP362" s="50"/>
      <c r="HQ362" s="50"/>
      <c r="HR362" s="50"/>
      <c r="HS362" s="50"/>
      <c r="HT362" s="50"/>
      <c r="HU362" s="50"/>
      <c r="HV362" s="50"/>
      <c r="HW362" s="50"/>
      <c r="HX362" s="50"/>
      <c r="HY362" s="50"/>
      <c r="HZ362" s="50"/>
      <c r="IA362" s="50"/>
      <c r="IB362" s="50"/>
      <c r="IC362" s="50"/>
      <c r="ID362" s="50"/>
      <c r="IE362" s="50"/>
      <c r="IF362" s="50"/>
      <c r="IG362" s="50"/>
      <c r="IH362" s="50"/>
      <c r="II362" s="50"/>
      <c r="IJ362" s="50"/>
      <c r="IK362" s="50"/>
      <c r="IL362" s="50"/>
      <c r="IM362" s="50"/>
      <c r="IN362" s="50"/>
      <c r="IO362" s="50"/>
      <c r="IP362" s="50"/>
      <c r="IQ362" s="50"/>
      <c r="IR362" s="50"/>
      <c r="IS362" s="50"/>
      <c r="IT362" s="50"/>
      <c r="IU362" s="50"/>
      <c r="IV362" s="50"/>
    </row>
    <row r="363" spans="1:256" s="251" customFormat="1" x14ac:dyDescent="0.2">
      <c r="A363" s="248"/>
      <c r="B363" s="235"/>
      <c r="C363" s="244"/>
      <c r="D363" s="50"/>
      <c r="E363" s="2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0"/>
      <c r="GL363" s="50"/>
      <c r="GM363" s="50"/>
      <c r="GN363" s="50"/>
      <c r="GO363" s="50"/>
      <c r="GP363" s="50"/>
      <c r="GQ363" s="50"/>
      <c r="GR363" s="50"/>
      <c r="GS363" s="50"/>
      <c r="GT363" s="50"/>
      <c r="GU363" s="50"/>
      <c r="GV363" s="50"/>
      <c r="GW363" s="50"/>
      <c r="GX363" s="50"/>
      <c r="GY363" s="50"/>
      <c r="GZ363" s="50"/>
      <c r="HA363" s="50"/>
      <c r="HB363" s="50"/>
      <c r="HC363" s="50"/>
      <c r="HD363" s="50"/>
      <c r="HE363" s="50"/>
      <c r="HF363" s="50"/>
      <c r="HG363" s="50"/>
      <c r="HH363" s="50"/>
      <c r="HI363" s="50"/>
      <c r="HJ363" s="50"/>
      <c r="HK363" s="50"/>
      <c r="HL363" s="50"/>
      <c r="HM363" s="50"/>
      <c r="HN363" s="50"/>
      <c r="HO363" s="50"/>
      <c r="HP363" s="50"/>
      <c r="HQ363" s="50"/>
      <c r="HR363" s="50"/>
      <c r="HS363" s="50"/>
      <c r="HT363" s="50"/>
      <c r="HU363" s="50"/>
      <c r="HV363" s="50"/>
      <c r="HW363" s="50"/>
      <c r="HX363" s="50"/>
      <c r="HY363" s="50"/>
      <c r="HZ363" s="50"/>
      <c r="IA363" s="50"/>
      <c r="IB363" s="50"/>
      <c r="IC363" s="50"/>
      <c r="ID363" s="50"/>
      <c r="IE363" s="50"/>
      <c r="IF363" s="50"/>
      <c r="IG363" s="50"/>
      <c r="IH363" s="50"/>
      <c r="II363" s="50"/>
      <c r="IJ363" s="50"/>
      <c r="IK363" s="50"/>
      <c r="IL363" s="50"/>
      <c r="IM363" s="50"/>
      <c r="IN363" s="50"/>
      <c r="IO363" s="50"/>
      <c r="IP363" s="50"/>
      <c r="IQ363" s="50"/>
      <c r="IR363" s="50"/>
      <c r="IS363" s="50"/>
      <c r="IT363" s="50"/>
      <c r="IU363" s="50"/>
      <c r="IV363" s="50"/>
    </row>
    <row r="364" spans="1:256" s="251" customFormat="1" x14ac:dyDescent="0.2">
      <c r="A364" s="248"/>
      <c r="B364" s="235"/>
      <c r="C364" s="244"/>
      <c r="D364" s="50"/>
      <c r="E364" s="2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0"/>
      <c r="GL364" s="50"/>
      <c r="GM364" s="50"/>
      <c r="GN364" s="50"/>
      <c r="GO364" s="50"/>
      <c r="GP364" s="50"/>
      <c r="GQ364" s="50"/>
      <c r="GR364" s="50"/>
      <c r="GS364" s="50"/>
      <c r="GT364" s="50"/>
      <c r="GU364" s="50"/>
      <c r="GV364" s="50"/>
      <c r="GW364" s="50"/>
      <c r="GX364" s="50"/>
      <c r="GY364" s="50"/>
      <c r="GZ364" s="50"/>
      <c r="HA364" s="50"/>
      <c r="HB364" s="50"/>
      <c r="HC364" s="50"/>
      <c r="HD364" s="50"/>
      <c r="HE364" s="50"/>
      <c r="HF364" s="50"/>
      <c r="HG364" s="50"/>
      <c r="HH364" s="50"/>
      <c r="HI364" s="50"/>
      <c r="HJ364" s="50"/>
      <c r="HK364" s="50"/>
      <c r="HL364" s="50"/>
      <c r="HM364" s="50"/>
      <c r="HN364" s="50"/>
      <c r="HO364" s="50"/>
      <c r="HP364" s="50"/>
      <c r="HQ364" s="50"/>
      <c r="HR364" s="50"/>
      <c r="HS364" s="50"/>
      <c r="HT364" s="50"/>
      <c r="HU364" s="50"/>
      <c r="HV364" s="50"/>
      <c r="HW364" s="50"/>
      <c r="HX364" s="50"/>
      <c r="HY364" s="50"/>
      <c r="HZ364" s="50"/>
      <c r="IA364" s="50"/>
      <c r="IB364" s="50"/>
      <c r="IC364" s="50"/>
      <c r="ID364" s="50"/>
      <c r="IE364" s="50"/>
      <c r="IF364" s="50"/>
      <c r="IG364" s="50"/>
      <c r="IH364" s="50"/>
      <c r="II364" s="50"/>
      <c r="IJ364" s="50"/>
      <c r="IK364" s="50"/>
      <c r="IL364" s="50"/>
      <c r="IM364" s="50"/>
      <c r="IN364" s="50"/>
      <c r="IO364" s="50"/>
      <c r="IP364" s="50"/>
      <c r="IQ364" s="50"/>
      <c r="IR364" s="50"/>
      <c r="IS364" s="50"/>
      <c r="IT364" s="50"/>
      <c r="IU364" s="50"/>
      <c r="IV364" s="50"/>
    </row>
    <row r="365" spans="1:256" s="251" customFormat="1" x14ac:dyDescent="0.2">
      <c r="A365" s="248"/>
      <c r="B365" s="235"/>
      <c r="C365" s="244"/>
      <c r="D365" s="50"/>
      <c r="E365" s="2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0"/>
      <c r="GL365" s="50"/>
      <c r="GM365" s="50"/>
      <c r="GN365" s="50"/>
      <c r="GO365" s="50"/>
      <c r="GP365" s="50"/>
      <c r="GQ365" s="50"/>
      <c r="GR365" s="50"/>
      <c r="GS365" s="50"/>
      <c r="GT365" s="50"/>
      <c r="GU365" s="50"/>
      <c r="GV365" s="50"/>
      <c r="GW365" s="50"/>
      <c r="GX365" s="50"/>
      <c r="GY365" s="50"/>
      <c r="GZ365" s="50"/>
      <c r="HA365" s="50"/>
      <c r="HB365" s="50"/>
      <c r="HC365" s="50"/>
      <c r="HD365" s="50"/>
      <c r="HE365" s="50"/>
      <c r="HF365" s="50"/>
      <c r="HG365" s="50"/>
      <c r="HH365" s="50"/>
      <c r="HI365" s="50"/>
      <c r="HJ365" s="50"/>
      <c r="HK365" s="50"/>
      <c r="HL365" s="50"/>
      <c r="HM365" s="50"/>
      <c r="HN365" s="50"/>
      <c r="HO365" s="50"/>
      <c r="HP365" s="50"/>
      <c r="HQ365" s="50"/>
      <c r="HR365" s="50"/>
      <c r="HS365" s="50"/>
      <c r="HT365" s="50"/>
      <c r="HU365" s="50"/>
      <c r="HV365" s="50"/>
      <c r="HW365" s="50"/>
      <c r="HX365" s="50"/>
      <c r="HY365" s="50"/>
      <c r="HZ365" s="50"/>
      <c r="IA365" s="50"/>
      <c r="IB365" s="50"/>
      <c r="IC365" s="50"/>
      <c r="ID365" s="50"/>
      <c r="IE365" s="50"/>
      <c r="IF365" s="50"/>
      <c r="IG365" s="50"/>
      <c r="IH365" s="50"/>
      <c r="II365" s="50"/>
      <c r="IJ365" s="50"/>
      <c r="IK365" s="50"/>
      <c r="IL365" s="50"/>
      <c r="IM365" s="50"/>
      <c r="IN365" s="50"/>
      <c r="IO365" s="50"/>
      <c r="IP365" s="50"/>
      <c r="IQ365" s="50"/>
      <c r="IR365" s="50"/>
      <c r="IS365" s="50"/>
      <c r="IT365" s="50"/>
      <c r="IU365" s="50"/>
      <c r="IV365" s="50"/>
    </row>
    <row r="366" spans="1:256" s="251" customFormat="1" x14ac:dyDescent="0.2">
      <c r="A366" s="248"/>
      <c r="B366" s="235"/>
      <c r="C366" s="244"/>
      <c r="D366" s="50"/>
      <c r="E366" s="2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0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0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0"/>
      <c r="HW366" s="50"/>
      <c r="HX366" s="50"/>
      <c r="HY366" s="50"/>
      <c r="HZ366" s="50"/>
      <c r="IA366" s="50"/>
      <c r="IB366" s="50"/>
      <c r="IC366" s="50"/>
      <c r="ID366" s="50"/>
      <c r="IE366" s="50"/>
      <c r="IF366" s="50"/>
      <c r="IG366" s="50"/>
      <c r="IH366" s="50"/>
      <c r="II366" s="50"/>
      <c r="IJ366" s="50"/>
      <c r="IK366" s="50"/>
      <c r="IL366" s="50"/>
      <c r="IM366" s="50"/>
      <c r="IN366" s="50"/>
      <c r="IO366" s="50"/>
      <c r="IP366" s="50"/>
      <c r="IQ366" s="50"/>
      <c r="IR366" s="50"/>
      <c r="IS366" s="50"/>
      <c r="IT366" s="50"/>
      <c r="IU366" s="50"/>
      <c r="IV366" s="50"/>
    </row>
    <row r="367" spans="1:256" s="251" customFormat="1" x14ac:dyDescent="0.2">
      <c r="A367" s="248"/>
      <c r="B367" s="235"/>
      <c r="C367" s="244"/>
      <c r="D367" s="50"/>
      <c r="E367" s="2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0"/>
      <c r="EE367" s="50"/>
      <c r="EF367" s="50"/>
      <c r="EG367" s="50"/>
      <c r="EH367" s="50"/>
      <c r="EI367" s="50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0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0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0"/>
      <c r="HW367" s="50"/>
      <c r="HX367" s="50"/>
      <c r="HY367" s="50"/>
      <c r="HZ367" s="50"/>
      <c r="IA367" s="50"/>
      <c r="IB367" s="50"/>
      <c r="IC367" s="50"/>
      <c r="ID367" s="50"/>
      <c r="IE367" s="50"/>
      <c r="IF367" s="50"/>
      <c r="IG367" s="50"/>
      <c r="IH367" s="50"/>
      <c r="II367" s="50"/>
      <c r="IJ367" s="50"/>
      <c r="IK367" s="50"/>
      <c r="IL367" s="50"/>
      <c r="IM367" s="50"/>
      <c r="IN367" s="50"/>
      <c r="IO367" s="50"/>
      <c r="IP367" s="50"/>
      <c r="IQ367" s="50"/>
      <c r="IR367" s="50"/>
      <c r="IS367" s="50"/>
      <c r="IT367" s="50"/>
      <c r="IU367" s="50"/>
      <c r="IV367" s="50"/>
    </row>
    <row r="368" spans="1:256" s="251" customFormat="1" x14ac:dyDescent="0.2">
      <c r="A368" s="248"/>
      <c r="B368" s="235"/>
      <c r="C368" s="244"/>
      <c r="D368" s="50"/>
      <c r="E368" s="2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0"/>
      <c r="EE368" s="50"/>
      <c r="EF368" s="50"/>
      <c r="EG368" s="50"/>
      <c r="EH368" s="50"/>
      <c r="EI368" s="50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0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0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50"/>
      <c r="HS368" s="50"/>
      <c r="HT368" s="50"/>
      <c r="HU368" s="50"/>
      <c r="HV368" s="50"/>
      <c r="HW368" s="50"/>
      <c r="HX368" s="50"/>
      <c r="HY368" s="50"/>
      <c r="HZ368" s="50"/>
      <c r="IA368" s="50"/>
      <c r="IB368" s="50"/>
      <c r="IC368" s="50"/>
      <c r="ID368" s="50"/>
      <c r="IE368" s="50"/>
      <c r="IF368" s="50"/>
      <c r="IG368" s="50"/>
      <c r="IH368" s="50"/>
      <c r="II368" s="50"/>
      <c r="IJ368" s="50"/>
      <c r="IK368" s="50"/>
      <c r="IL368" s="50"/>
      <c r="IM368" s="50"/>
      <c r="IN368" s="50"/>
      <c r="IO368" s="50"/>
      <c r="IP368" s="50"/>
      <c r="IQ368" s="50"/>
      <c r="IR368" s="50"/>
      <c r="IS368" s="50"/>
      <c r="IT368" s="50"/>
      <c r="IU368" s="50"/>
      <c r="IV368" s="50"/>
    </row>
    <row r="369" spans="1:256" s="251" customFormat="1" x14ac:dyDescent="0.2">
      <c r="A369" s="248"/>
      <c r="B369" s="235"/>
      <c r="C369" s="244"/>
      <c r="D369" s="50"/>
      <c r="E369" s="2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0"/>
      <c r="HW369" s="50"/>
      <c r="HX369" s="50"/>
      <c r="HY369" s="50"/>
      <c r="HZ369" s="50"/>
      <c r="IA369" s="50"/>
      <c r="IB369" s="50"/>
      <c r="IC369" s="50"/>
      <c r="ID369" s="50"/>
      <c r="IE369" s="50"/>
      <c r="IF369" s="50"/>
      <c r="IG369" s="50"/>
      <c r="IH369" s="50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  <c r="IS369" s="50"/>
      <c r="IT369" s="50"/>
      <c r="IU369" s="50"/>
      <c r="IV369" s="50"/>
    </row>
    <row r="370" spans="1:256" s="251" customFormat="1" x14ac:dyDescent="0.2">
      <c r="A370" s="248"/>
      <c r="B370" s="235"/>
      <c r="C370" s="244"/>
      <c r="D370" s="50"/>
      <c r="E370" s="2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0"/>
      <c r="HW370" s="50"/>
      <c r="HX370" s="50"/>
      <c r="HY370" s="50"/>
      <c r="HZ370" s="50"/>
      <c r="IA370" s="50"/>
      <c r="IB370" s="50"/>
      <c r="IC370" s="50"/>
      <c r="ID370" s="50"/>
      <c r="IE370" s="50"/>
      <c r="IF370" s="50"/>
      <c r="IG370" s="50"/>
      <c r="IH370" s="50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  <c r="IS370" s="50"/>
      <c r="IT370" s="50"/>
      <c r="IU370" s="50"/>
      <c r="IV370" s="50"/>
    </row>
    <row r="371" spans="1:256" s="251" customFormat="1" x14ac:dyDescent="0.2">
      <c r="A371" s="248"/>
      <c r="B371" s="235"/>
      <c r="C371" s="244"/>
      <c r="D371" s="50"/>
      <c r="E371" s="2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0"/>
      <c r="HW371" s="50"/>
      <c r="HX371" s="50"/>
      <c r="HY371" s="50"/>
      <c r="HZ371" s="50"/>
      <c r="IA371" s="50"/>
      <c r="IB371" s="50"/>
      <c r="IC371" s="50"/>
      <c r="ID371" s="50"/>
      <c r="IE371" s="50"/>
      <c r="IF371" s="50"/>
      <c r="IG371" s="50"/>
      <c r="IH371" s="50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  <c r="IS371" s="50"/>
      <c r="IT371" s="50"/>
      <c r="IU371" s="50"/>
      <c r="IV371" s="50"/>
    </row>
    <row r="372" spans="1:256" s="251" customFormat="1" x14ac:dyDescent="0.2">
      <c r="A372" s="248"/>
      <c r="B372" s="235"/>
      <c r="C372" s="244"/>
      <c r="D372" s="50"/>
      <c r="E372" s="2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</row>
    <row r="373" spans="1:256" s="251" customFormat="1" x14ac:dyDescent="0.2">
      <c r="A373" s="248"/>
      <c r="B373" s="235"/>
      <c r="C373" s="244"/>
      <c r="D373" s="50"/>
      <c r="E373" s="2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  <c r="IT373" s="50"/>
      <c r="IU373" s="50"/>
      <c r="IV373" s="50"/>
    </row>
    <row r="374" spans="1:256" s="251" customFormat="1" x14ac:dyDescent="0.2">
      <c r="A374" s="248"/>
      <c r="B374" s="235"/>
      <c r="C374" s="244"/>
      <c r="D374" s="50"/>
      <c r="E374" s="2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  <c r="IT374" s="50"/>
      <c r="IU374" s="50"/>
      <c r="IV374" s="50"/>
    </row>
    <row r="375" spans="1:256" s="251" customFormat="1" x14ac:dyDescent="0.2">
      <c r="A375" s="248"/>
      <c r="B375" s="235"/>
      <c r="C375" s="244"/>
      <c r="D375" s="50"/>
      <c r="E375" s="2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0"/>
      <c r="GL375" s="50"/>
      <c r="GM375" s="50"/>
      <c r="GN375" s="5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0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0"/>
      <c r="HW375" s="50"/>
      <c r="HX375" s="50"/>
      <c r="HY375" s="50"/>
      <c r="HZ375" s="50"/>
      <c r="IA375" s="50"/>
      <c r="IB375" s="50"/>
      <c r="IC375" s="50"/>
      <c r="ID375" s="50"/>
      <c r="IE375" s="50"/>
      <c r="IF375" s="50"/>
      <c r="IG375" s="50"/>
      <c r="IH375" s="50"/>
      <c r="II375" s="50"/>
      <c r="IJ375" s="50"/>
      <c r="IK375" s="50"/>
      <c r="IL375" s="50"/>
      <c r="IM375" s="50"/>
      <c r="IN375" s="50"/>
      <c r="IO375" s="50"/>
      <c r="IP375" s="50"/>
      <c r="IQ375" s="50"/>
      <c r="IR375" s="50"/>
      <c r="IS375" s="50"/>
      <c r="IT375" s="50"/>
      <c r="IU375" s="50"/>
      <c r="IV375" s="50"/>
    </row>
    <row r="376" spans="1:256" s="251" customFormat="1" x14ac:dyDescent="0.2">
      <c r="A376" s="248"/>
      <c r="B376" s="235"/>
      <c r="C376" s="244"/>
      <c r="D376" s="50"/>
      <c r="E376" s="2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0"/>
      <c r="EE376" s="50"/>
      <c r="EF376" s="50"/>
      <c r="EG376" s="50"/>
      <c r="EH376" s="50"/>
      <c r="EI376" s="50"/>
      <c r="EJ376" s="50"/>
      <c r="EK376" s="50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0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0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0"/>
      <c r="HW376" s="50"/>
      <c r="HX376" s="50"/>
      <c r="HY376" s="50"/>
      <c r="HZ376" s="50"/>
      <c r="IA376" s="50"/>
      <c r="IB376" s="50"/>
      <c r="IC376" s="50"/>
      <c r="ID376" s="50"/>
      <c r="IE376" s="50"/>
      <c r="IF376" s="50"/>
      <c r="IG376" s="50"/>
      <c r="IH376" s="50"/>
      <c r="II376" s="50"/>
      <c r="IJ376" s="50"/>
      <c r="IK376" s="50"/>
      <c r="IL376" s="50"/>
      <c r="IM376" s="50"/>
      <c r="IN376" s="50"/>
      <c r="IO376" s="50"/>
      <c r="IP376" s="50"/>
      <c r="IQ376" s="50"/>
      <c r="IR376" s="50"/>
      <c r="IS376" s="50"/>
      <c r="IT376" s="50"/>
      <c r="IU376" s="50"/>
      <c r="IV376" s="50"/>
    </row>
    <row r="377" spans="1:256" s="251" customFormat="1" x14ac:dyDescent="0.2">
      <c r="A377" s="248"/>
      <c r="B377" s="235"/>
      <c r="C377" s="244"/>
      <c r="D377" s="50"/>
      <c r="E377" s="2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0"/>
      <c r="GL377" s="50"/>
      <c r="GM377" s="50"/>
      <c r="GN377" s="50"/>
      <c r="GO377" s="50"/>
      <c r="GP377" s="50"/>
      <c r="GQ377" s="50"/>
      <c r="GR377" s="50"/>
      <c r="GS377" s="50"/>
      <c r="GT377" s="50"/>
      <c r="GU377" s="50"/>
      <c r="GV377" s="50"/>
      <c r="GW377" s="50"/>
      <c r="GX377" s="50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0"/>
      <c r="HW377" s="50"/>
      <c r="HX377" s="50"/>
      <c r="HY377" s="50"/>
      <c r="HZ377" s="50"/>
      <c r="IA377" s="50"/>
      <c r="IB377" s="50"/>
      <c r="IC377" s="50"/>
      <c r="ID377" s="50"/>
      <c r="IE377" s="50"/>
      <c r="IF377" s="50"/>
      <c r="IG377" s="50"/>
      <c r="IH377" s="50"/>
      <c r="II377" s="50"/>
      <c r="IJ377" s="50"/>
      <c r="IK377" s="50"/>
      <c r="IL377" s="50"/>
      <c r="IM377" s="50"/>
      <c r="IN377" s="50"/>
      <c r="IO377" s="50"/>
      <c r="IP377" s="50"/>
      <c r="IQ377" s="50"/>
      <c r="IR377" s="50"/>
      <c r="IS377" s="50"/>
      <c r="IT377" s="50"/>
      <c r="IU377" s="50"/>
      <c r="IV377" s="50"/>
    </row>
    <row r="378" spans="1:256" s="251" customFormat="1" x14ac:dyDescent="0.2">
      <c r="A378" s="248"/>
      <c r="B378" s="235"/>
      <c r="C378" s="244"/>
      <c r="D378" s="50"/>
      <c r="E378" s="2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0"/>
      <c r="EE378" s="50"/>
      <c r="EF378" s="50"/>
      <c r="EG378" s="50"/>
      <c r="EH378" s="50"/>
      <c r="EI378" s="50"/>
      <c r="EJ378" s="50"/>
      <c r="EK378" s="50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0"/>
      <c r="GL378" s="50"/>
      <c r="GM378" s="50"/>
      <c r="GN378" s="50"/>
      <c r="GO378" s="50"/>
      <c r="GP378" s="50"/>
      <c r="GQ378" s="50"/>
      <c r="GR378" s="50"/>
      <c r="GS378" s="50"/>
      <c r="GT378" s="50"/>
      <c r="GU378" s="50"/>
      <c r="GV378" s="50"/>
      <c r="GW378" s="50"/>
      <c r="GX378" s="50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0"/>
      <c r="HW378" s="50"/>
      <c r="HX378" s="50"/>
      <c r="HY378" s="50"/>
      <c r="HZ378" s="50"/>
      <c r="IA378" s="50"/>
      <c r="IB378" s="50"/>
      <c r="IC378" s="50"/>
      <c r="ID378" s="50"/>
      <c r="IE378" s="50"/>
      <c r="IF378" s="50"/>
      <c r="IG378" s="50"/>
      <c r="IH378" s="50"/>
      <c r="II378" s="50"/>
      <c r="IJ378" s="50"/>
      <c r="IK378" s="50"/>
      <c r="IL378" s="50"/>
      <c r="IM378" s="50"/>
      <c r="IN378" s="50"/>
      <c r="IO378" s="50"/>
      <c r="IP378" s="50"/>
      <c r="IQ378" s="50"/>
      <c r="IR378" s="50"/>
      <c r="IS378" s="50"/>
      <c r="IT378" s="50"/>
      <c r="IU378" s="50"/>
      <c r="IV378" s="50"/>
    </row>
    <row r="379" spans="1:256" s="251" customFormat="1" x14ac:dyDescent="0.2">
      <c r="A379" s="248"/>
      <c r="B379" s="235"/>
      <c r="C379" s="244"/>
      <c r="D379" s="50"/>
      <c r="E379" s="2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0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  <c r="HY379" s="50"/>
      <c r="HZ379" s="50"/>
      <c r="IA379" s="50"/>
      <c r="IB379" s="50"/>
      <c r="IC379" s="50"/>
      <c r="ID379" s="50"/>
      <c r="IE379" s="50"/>
      <c r="IF379" s="50"/>
      <c r="IG379" s="50"/>
      <c r="IH379" s="50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  <c r="IS379" s="50"/>
      <c r="IT379" s="50"/>
      <c r="IU379" s="50"/>
      <c r="IV379" s="50"/>
    </row>
    <row r="380" spans="1:256" s="251" customFormat="1" x14ac:dyDescent="0.2">
      <c r="A380" s="248"/>
      <c r="B380" s="235"/>
      <c r="C380" s="244"/>
      <c r="D380" s="50"/>
      <c r="E380" s="2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0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  <c r="HY380" s="50"/>
      <c r="HZ380" s="50"/>
      <c r="IA380" s="50"/>
      <c r="IB380" s="50"/>
      <c r="IC380" s="50"/>
      <c r="ID380" s="50"/>
      <c r="IE380" s="50"/>
      <c r="IF380" s="50"/>
      <c r="IG380" s="50"/>
      <c r="IH380" s="50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  <c r="IS380" s="50"/>
      <c r="IT380" s="50"/>
      <c r="IU380" s="50"/>
      <c r="IV380" s="50"/>
    </row>
    <row r="381" spans="1:256" s="251" customFormat="1" x14ac:dyDescent="0.2">
      <c r="A381" s="248"/>
      <c r="B381" s="235"/>
      <c r="C381" s="244"/>
      <c r="D381" s="50"/>
      <c r="E381" s="2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  <c r="HY381" s="50"/>
      <c r="HZ381" s="50"/>
      <c r="IA381" s="50"/>
      <c r="IB381" s="50"/>
      <c r="IC381" s="50"/>
      <c r="ID381" s="50"/>
      <c r="IE381" s="50"/>
      <c r="IF381" s="50"/>
      <c r="IG381" s="50"/>
      <c r="IH381" s="50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  <c r="IS381" s="50"/>
      <c r="IT381" s="50"/>
      <c r="IU381" s="50"/>
      <c r="IV381" s="50"/>
    </row>
    <row r="382" spans="1:256" s="251" customFormat="1" x14ac:dyDescent="0.2">
      <c r="A382" s="248"/>
      <c r="B382" s="235"/>
      <c r="C382" s="244"/>
      <c r="D382" s="50"/>
      <c r="E382" s="2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0"/>
      <c r="GY382" s="50"/>
      <c r="GZ382" s="50"/>
      <c r="HA382" s="50"/>
      <c r="HB382" s="5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0"/>
      <c r="HW382" s="50"/>
      <c r="HX382" s="50"/>
      <c r="HY382" s="50"/>
      <c r="HZ382" s="50"/>
      <c r="IA382" s="50"/>
      <c r="IB382" s="50"/>
      <c r="IC382" s="50"/>
      <c r="ID382" s="50"/>
      <c r="IE382" s="50"/>
      <c r="IF382" s="50"/>
      <c r="IG382" s="50"/>
      <c r="IH382" s="50"/>
      <c r="II382" s="50"/>
      <c r="IJ382" s="50"/>
      <c r="IK382" s="50"/>
      <c r="IL382" s="50"/>
      <c r="IM382" s="50"/>
      <c r="IN382" s="50"/>
      <c r="IO382" s="50"/>
      <c r="IP382" s="50"/>
      <c r="IQ382" s="50"/>
      <c r="IR382" s="50"/>
      <c r="IS382" s="50"/>
      <c r="IT382" s="50"/>
      <c r="IU382" s="50"/>
      <c r="IV382" s="50"/>
    </row>
    <row r="383" spans="1:256" s="251" customFormat="1" x14ac:dyDescent="0.2">
      <c r="A383" s="248"/>
      <c r="B383" s="235"/>
      <c r="C383" s="244"/>
      <c r="D383" s="50"/>
      <c r="E383" s="2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  <c r="HY383" s="50"/>
      <c r="HZ383" s="50"/>
      <c r="IA383" s="50"/>
      <c r="IB383" s="50"/>
      <c r="IC383" s="50"/>
      <c r="ID383" s="50"/>
      <c r="IE383" s="50"/>
      <c r="IF383" s="50"/>
      <c r="IG383" s="50"/>
      <c r="IH383" s="50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  <c r="IS383" s="50"/>
      <c r="IT383" s="50"/>
      <c r="IU383" s="50"/>
      <c r="IV383" s="50"/>
    </row>
    <row r="384" spans="1:256" s="251" customFormat="1" x14ac:dyDescent="0.2">
      <c r="A384" s="248"/>
      <c r="B384" s="235"/>
      <c r="C384" s="244"/>
      <c r="D384" s="50"/>
      <c r="E384" s="2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  <c r="IT384" s="50"/>
      <c r="IU384" s="50"/>
      <c r="IV384" s="50"/>
    </row>
    <row r="385" spans="1:256" s="251" customFormat="1" x14ac:dyDescent="0.2">
      <c r="A385" s="248"/>
      <c r="B385" s="235"/>
      <c r="C385" s="244"/>
      <c r="D385" s="50"/>
      <c r="E385" s="2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  <c r="IT385" s="50"/>
      <c r="IU385" s="50"/>
      <c r="IV385" s="50"/>
    </row>
    <row r="386" spans="1:256" s="251" customFormat="1" x14ac:dyDescent="0.2">
      <c r="A386" s="248"/>
      <c r="B386" s="235"/>
      <c r="C386" s="244"/>
      <c r="D386" s="50"/>
      <c r="E386" s="2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0"/>
      <c r="GY386" s="50"/>
      <c r="GZ386" s="50"/>
      <c r="HA386" s="50"/>
      <c r="HB386" s="50"/>
      <c r="HC386" s="50"/>
      <c r="HD386" s="50"/>
      <c r="HE386" s="50"/>
      <c r="HF386" s="50"/>
      <c r="HG386" s="50"/>
      <c r="HH386" s="50"/>
      <c r="HI386" s="50"/>
      <c r="HJ386" s="50"/>
      <c r="HK386" s="50"/>
      <c r="HL386" s="50"/>
      <c r="HM386" s="50"/>
      <c r="HN386" s="50"/>
      <c r="HO386" s="50"/>
      <c r="HP386" s="50"/>
      <c r="HQ386" s="50"/>
      <c r="HR386" s="50"/>
      <c r="HS386" s="50"/>
      <c r="HT386" s="50"/>
      <c r="HU386" s="50"/>
      <c r="HV386" s="50"/>
      <c r="HW386" s="50"/>
      <c r="HX386" s="50"/>
      <c r="HY386" s="50"/>
      <c r="HZ386" s="50"/>
      <c r="IA386" s="50"/>
      <c r="IB386" s="50"/>
      <c r="IC386" s="50"/>
      <c r="ID386" s="50"/>
      <c r="IE386" s="50"/>
      <c r="IF386" s="50"/>
      <c r="IG386" s="50"/>
      <c r="IH386" s="50"/>
      <c r="II386" s="50"/>
      <c r="IJ386" s="50"/>
      <c r="IK386" s="50"/>
      <c r="IL386" s="50"/>
      <c r="IM386" s="50"/>
      <c r="IN386" s="50"/>
      <c r="IO386" s="50"/>
      <c r="IP386" s="50"/>
      <c r="IQ386" s="50"/>
      <c r="IR386" s="50"/>
      <c r="IS386" s="50"/>
      <c r="IT386" s="50"/>
      <c r="IU386" s="50"/>
      <c r="IV386" s="50"/>
    </row>
    <row r="387" spans="1:256" s="251" customFormat="1" x14ac:dyDescent="0.2">
      <c r="A387" s="248"/>
      <c r="B387" s="235"/>
      <c r="C387" s="244"/>
      <c r="D387" s="50"/>
      <c r="E387" s="2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0"/>
      <c r="GY387" s="50"/>
      <c r="GZ387" s="50"/>
      <c r="HA387" s="50"/>
      <c r="HB387" s="50"/>
      <c r="HC387" s="50"/>
      <c r="HD387" s="50"/>
      <c r="HE387" s="50"/>
      <c r="HF387" s="50"/>
      <c r="HG387" s="50"/>
      <c r="HH387" s="50"/>
      <c r="HI387" s="50"/>
      <c r="HJ387" s="50"/>
      <c r="HK387" s="50"/>
      <c r="HL387" s="50"/>
      <c r="HM387" s="50"/>
      <c r="HN387" s="50"/>
      <c r="HO387" s="50"/>
      <c r="HP387" s="50"/>
      <c r="HQ387" s="50"/>
      <c r="HR387" s="50"/>
      <c r="HS387" s="50"/>
      <c r="HT387" s="50"/>
      <c r="HU387" s="50"/>
      <c r="HV387" s="50"/>
      <c r="HW387" s="50"/>
      <c r="HX387" s="50"/>
      <c r="HY387" s="50"/>
      <c r="HZ387" s="50"/>
      <c r="IA387" s="50"/>
      <c r="IB387" s="50"/>
      <c r="IC387" s="50"/>
      <c r="ID387" s="50"/>
      <c r="IE387" s="50"/>
      <c r="IF387" s="50"/>
      <c r="IG387" s="50"/>
      <c r="IH387" s="50"/>
      <c r="II387" s="50"/>
      <c r="IJ387" s="50"/>
      <c r="IK387" s="50"/>
      <c r="IL387" s="50"/>
      <c r="IM387" s="50"/>
      <c r="IN387" s="50"/>
      <c r="IO387" s="50"/>
      <c r="IP387" s="50"/>
      <c r="IQ387" s="50"/>
      <c r="IR387" s="50"/>
      <c r="IS387" s="50"/>
      <c r="IT387" s="50"/>
      <c r="IU387" s="50"/>
      <c r="IV387" s="50"/>
    </row>
    <row r="388" spans="1:256" s="251" customFormat="1" x14ac:dyDescent="0.2">
      <c r="A388" s="248"/>
      <c r="B388" s="235"/>
      <c r="C388" s="244"/>
      <c r="D388" s="50"/>
      <c r="E388" s="2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0"/>
      <c r="HW388" s="50"/>
      <c r="HX388" s="50"/>
      <c r="HY388" s="50"/>
      <c r="HZ388" s="50"/>
      <c r="IA388" s="50"/>
      <c r="IB388" s="50"/>
      <c r="IC388" s="50"/>
      <c r="ID388" s="50"/>
      <c r="IE388" s="50"/>
      <c r="IF388" s="50"/>
      <c r="IG388" s="50"/>
      <c r="IH388" s="50"/>
      <c r="II388" s="50"/>
      <c r="IJ388" s="50"/>
      <c r="IK388" s="50"/>
      <c r="IL388" s="50"/>
      <c r="IM388" s="50"/>
      <c r="IN388" s="50"/>
      <c r="IO388" s="50"/>
      <c r="IP388" s="50"/>
      <c r="IQ388" s="50"/>
      <c r="IR388" s="50"/>
      <c r="IS388" s="50"/>
      <c r="IT388" s="50"/>
      <c r="IU388" s="50"/>
      <c r="IV388" s="50"/>
    </row>
    <row r="389" spans="1:256" s="251" customFormat="1" x14ac:dyDescent="0.2">
      <c r="A389" s="248"/>
      <c r="B389" s="235"/>
      <c r="C389" s="244"/>
      <c r="D389" s="50"/>
      <c r="E389" s="2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  <c r="HY389" s="50"/>
      <c r="HZ389" s="50"/>
      <c r="IA389" s="50"/>
      <c r="IB389" s="50"/>
      <c r="IC389" s="50"/>
      <c r="ID389" s="50"/>
      <c r="IE389" s="50"/>
      <c r="IF389" s="50"/>
      <c r="IG389" s="50"/>
      <c r="IH389" s="50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  <c r="IS389" s="50"/>
      <c r="IT389" s="50"/>
      <c r="IU389" s="50"/>
      <c r="IV389" s="50"/>
    </row>
    <row r="390" spans="1:256" s="251" customFormat="1" x14ac:dyDescent="0.2">
      <c r="A390" s="248"/>
      <c r="B390" s="235"/>
      <c r="C390" s="244"/>
      <c r="D390" s="50"/>
      <c r="E390" s="2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0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0"/>
      <c r="GL390" s="50"/>
      <c r="GM390" s="50"/>
      <c r="GN390" s="5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0"/>
      <c r="GY390" s="50"/>
      <c r="GZ390" s="50"/>
      <c r="HA390" s="50"/>
      <c r="HB390" s="50"/>
      <c r="HC390" s="50"/>
      <c r="HD390" s="50"/>
      <c r="HE390" s="50"/>
      <c r="HF390" s="50"/>
      <c r="HG390" s="50"/>
      <c r="HH390" s="50"/>
      <c r="HI390" s="50"/>
      <c r="HJ390" s="50"/>
      <c r="HK390" s="50"/>
      <c r="HL390" s="50"/>
      <c r="HM390" s="50"/>
      <c r="HN390" s="50"/>
      <c r="HO390" s="50"/>
      <c r="HP390" s="50"/>
      <c r="HQ390" s="50"/>
      <c r="HR390" s="50"/>
      <c r="HS390" s="50"/>
      <c r="HT390" s="50"/>
      <c r="HU390" s="50"/>
      <c r="HV390" s="50"/>
      <c r="HW390" s="50"/>
      <c r="HX390" s="50"/>
      <c r="HY390" s="50"/>
      <c r="HZ390" s="50"/>
      <c r="IA390" s="50"/>
      <c r="IB390" s="50"/>
      <c r="IC390" s="50"/>
      <c r="ID390" s="50"/>
      <c r="IE390" s="50"/>
      <c r="IF390" s="50"/>
      <c r="IG390" s="50"/>
      <c r="IH390" s="50"/>
      <c r="II390" s="50"/>
      <c r="IJ390" s="50"/>
      <c r="IK390" s="50"/>
      <c r="IL390" s="50"/>
      <c r="IM390" s="50"/>
      <c r="IN390" s="50"/>
      <c r="IO390" s="50"/>
      <c r="IP390" s="50"/>
      <c r="IQ390" s="50"/>
      <c r="IR390" s="50"/>
      <c r="IS390" s="50"/>
      <c r="IT390" s="50"/>
      <c r="IU390" s="50"/>
      <c r="IV390" s="50"/>
    </row>
    <row r="391" spans="1:256" s="251" customFormat="1" x14ac:dyDescent="0.2">
      <c r="A391" s="248"/>
      <c r="B391" s="235"/>
      <c r="C391" s="244"/>
      <c r="D391" s="50"/>
      <c r="E391" s="2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50"/>
      <c r="EI391" s="50"/>
      <c r="EJ391" s="50"/>
      <c r="EK391" s="50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0"/>
      <c r="GL391" s="50"/>
      <c r="GM391" s="50"/>
      <c r="GN391" s="5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0"/>
      <c r="GY391" s="50"/>
      <c r="GZ391" s="50"/>
      <c r="HA391" s="50"/>
      <c r="HB391" s="50"/>
      <c r="HC391" s="50"/>
      <c r="HD391" s="50"/>
      <c r="HE391" s="50"/>
      <c r="HF391" s="50"/>
      <c r="HG391" s="50"/>
      <c r="HH391" s="50"/>
      <c r="HI391" s="50"/>
      <c r="HJ391" s="50"/>
      <c r="HK391" s="50"/>
      <c r="HL391" s="50"/>
      <c r="HM391" s="50"/>
      <c r="HN391" s="50"/>
      <c r="HO391" s="50"/>
      <c r="HP391" s="50"/>
      <c r="HQ391" s="50"/>
      <c r="HR391" s="50"/>
      <c r="HS391" s="50"/>
      <c r="HT391" s="50"/>
      <c r="HU391" s="50"/>
      <c r="HV391" s="50"/>
      <c r="HW391" s="50"/>
      <c r="HX391" s="50"/>
      <c r="HY391" s="50"/>
      <c r="HZ391" s="50"/>
      <c r="IA391" s="50"/>
      <c r="IB391" s="50"/>
      <c r="IC391" s="50"/>
      <c r="ID391" s="50"/>
      <c r="IE391" s="50"/>
      <c r="IF391" s="50"/>
      <c r="IG391" s="50"/>
      <c r="IH391" s="50"/>
      <c r="II391" s="50"/>
      <c r="IJ391" s="50"/>
      <c r="IK391" s="50"/>
      <c r="IL391" s="50"/>
      <c r="IM391" s="50"/>
      <c r="IN391" s="50"/>
      <c r="IO391" s="50"/>
      <c r="IP391" s="50"/>
      <c r="IQ391" s="50"/>
      <c r="IR391" s="50"/>
      <c r="IS391" s="50"/>
      <c r="IT391" s="50"/>
      <c r="IU391" s="50"/>
      <c r="IV391" s="50"/>
    </row>
    <row r="392" spans="1:256" s="251" customFormat="1" x14ac:dyDescent="0.2">
      <c r="A392" s="248"/>
      <c r="B392" s="235"/>
      <c r="C392" s="244"/>
      <c r="D392" s="50"/>
      <c r="E392" s="2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0"/>
      <c r="GL392" s="50"/>
      <c r="GM392" s="50"/>
      <c r="GN392" s="5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0"/>
      <c r="GY392" s="50"/>
      <c r="GZ392" s="50"/>
      <c r="HA392" s="50"/>
      <c r="HB392" s="50"/>
      <c r="HC392" s="50"/>
      <c r="HD392" s="50"/>
      <c r="HE392" s="50"/>
      <c r="HF392" s="50"/>
      <c r="HG392" s="50"/>
      <c r="HH392" s="50"/>
      <c r="HI392" s="50"/>
      <c r="HJ392" s="50"/>
      <c r="HK392" s="50"/>
      <c r="HL392" s="50"/>
      <c r="HM392" s="50"/>
      <c r="HN392" s="50"/>
      <c r="HO392" s="50"/>
      <c r="HP392" s="50"/>
      <c r="HQ392" s="50"/>
      <c r="HR392" s="50"/>
      <c r="HS392" s="50"/>
      <c r="HT392" s="50"/>
      <c r="HU392" s="50"/>
      <c r="HV392" s="50"/>
      <c r="HW392" s="50"/>
      <c r="HX392" s="50"/>
      <c r="HY392" s="50"/>
      <c r="HZ392" s="50"/>
      <c r="IA392" s="50"/>
      <c r="IB392" s="50"/>
      <c r="IC392" s="50"/>
      <c r="ID392" s="50"/>
      <c r="IE392" s="50"/>
      <c r="IF392" s="50"/>
      <c r="IG392" s="50"/>
      <c r="IH392" s="50"/>
      <c r="II392" s="50"/>
      <c r="IJ392" s="50"/>
      <c r="IK392" s="50"/>
      <c r="IL392" s="50"/>
      <c r="IM392" s="50"/>
      <c r="IN392" s="50"/>
      <c r="IO392" s="50"/>
      <c r="IP392" s="50"/>
      <c r="IQ392" s="50"/>
      <c r="IR392" s="50"/>
      <c r="IS392" s="50"/>
      <c r="IT392" s="50"/>
      <c r="IU392" s="50"/>
      <c r="IV392" s="50"/>
    </row>
    <row r="393" spans="1:256" s="251" customFormat="1" x14ac:dyDescent="0.2">
      <c r="A393" s="248"/>
      <c r="B393" s="235"/>
      <c r="C393" s="244"/>
      <c r="D393" s="50"/>
      <c r="E393" s="2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0"/>
      <c r="GL393" s="50"/>
      <c r="GM393" s="50"/>
      <c r="GN393" s="5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0"/>
      <c r="GY393" s="50"/>
      <c r="GZ393" s="50"/>
      <c r="HA393" s="50"/>
      <c r="HB393" s="50"/>
      <c r="HC393" s="50"/>
      <c r="HD393" s="50"/>
      <c r="HE393" s="50"/>
      <c r="HF393" s="50"/>
      <c r="HG393" s="50"/>
      <c r="HH393" s="50"/>
      <c r="HI393" s="50"/>
      <c r="HJ393" s="50"/>
      <c r="HK393" s="50"/>
      <c r="HL393" s="50"/>
      <c r="HM393" s="50"/>
      <c r="HN393" s="50"/>
      <c r="HO393" s="50"/>
      <c r="HP393" s="50"/>
      <c r="HQ393" s="50"/>
      <c r="HR393" s="50"/>
      <c r="HS393" s="50"/>
      <c r="HT393" s="50"/>
      <c r="HU393" s="50"/>
      <c r="HV393" s="50"/>
      <c r="HW393" s="50"/>
      <c r="HX393" s="50"/>
      <c r="HY393" s="50"/>
      <c r="HZ393" s="50"/>
      <c r="IA393" s="50"/>
      <c r="IB393" s="50"/>
      <c r="IC393" s="50"/>
      <c r="ID393" s="50"/>
      <c r="IE393" s="50"/>
      <c r="IF393" s="50"/>
      <c r="IG393" s="50"/>
      <c r="IH393" s="50"/>
      <c r="II393" s="50"/>
      <c r="IJ393" s="50"/>
      <c r="IK393" s="50"/>
      <c r="IL393" s="50"/>
      <c r="IM393" s="50"/>
      <c r="IN393" s="50"/>
      <c r="IO393" s="50"/>
      <c r="IP393" s="50"/>
      <c r="IQ393" s="50"/>
      <c r="IR393" s="50"/>
      <c r="IS393" s="50"/>
      <c r="IT393" s="50"/>
      <c r="IU393" s="50"/>
      <c r="IV393" s="50"/>
    </row>
    <row r="394" spans="1:256" s="251" customFormat="1" x14ac:dyDescent="0.2">
      <c r="A394" s="248"/>
      <c r="B394" s="235"/>
      <c r="C394" s="244"/>
      <c r="D394" s="50"/>
      <c r="E394" s="2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0"/>
      <c r="HW394" s="50"/>
      <c r="HX394" s="50"/>
      <c r="HY394" s="50"/>
      <c r="HZ394" s="50"/>
      <c r="IA394" s="50"/>
      <c r="IB394" s="50"/>
      <c r="IC394" s="50"/>
      <c r="ID394" s="50"/>
      <c r="IE394" s="50"/>
      <c r="IF394" s="50"/>
      <c r="IG394" s="50"/>
      <c r="IH394" s="50"/>
      <c r="II394" s="50"/>
      <c r="IJ394" s="50"/>
      <c r="IK394" s="50"/>
      <c r="IL394" s="50"/>
      <c r="IM394" s="50"/>
      <c r="IN394" s="50"/>
      <c r="IO394" s="50"/>
      <c r="IP394" s="50"/>
      <c r="IQ394" s="50"/>
      <c r="IR394" s="50"/>
      <c r="IS394" s="50"/>
      <c r="IT394" s="50"/>
      <c r="IU394" s="50"/>
      <c r="IV394" s="50"/>
    </row>
    <row r="395" spans="1:256" s="251" customFormat="1" x14ac:dyDescent="0.2">
      <c r="A395" s="248"/>
      <c r="B395" s="235"/>
      <c r="C395" s="244"/>
      <c r="D395" s="50"/>
      <c r="E395" s="2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0"/>
      <c r="HW395" s="50"/>
      <c r="HX395" s="50"/>
      <c r="HY395" s="50"/>
      <c r="HZ395" s="50"/>
      <c r="IA395" s="50"/>
      <c r="IB395" s="50"/>
      <c r="IC395" s="50"/>
      <c r="ID395" s="50"/>
      <c r="IE395" s="50"/>
      <c r="IF395" s="50"/>
      <c r="IG395" s="50"/>
      <c r="IH395" s="50"/>
      <c r="II395" s="50"/>
      <c r="IJ395" s="50"/>
      <c r="IK395" s="50"/>
      <c r="IL395" s="50"/>
      <c r="IM395" s="50"/>
      <c r="IN395" s="50"/>
      <c r="IO395" s="50"/>
      <c r="IP395" s="50"/>
      <c r="IQ395" s="50"/>
      <c r="IR395" s="50"/>
      <c r="IS395" s="50"/>
      <c r="IT395" s="50"/>
      <c r="IU395" s="50"/>
      <c r="IV395" s="50"/>
    </row>
    <row r="396" spans="1:256" s="251" customFormat="1" x14ac:dyDescent="0.2">
      <c r="A396" s="248"/>
      <c r="B396" s="235"/>
      <c r="C396" s="244"/>
      <c r="D396" s="50"/>
      <c r="E396" s="2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0"/>
      <c r="GY396" s="50"/>
      <c r="GZ396" s="50"/>
      <c r="HA396" s="50"/>
      <c r="HB396" s="50"/>
      <c r="HC396" s="50"/>
      <c r="HD396" s="50"/>
      <c r="HE396" s="50"/>
      <c r="HF396" s="50"/>
      <c r="HG396" s="50"/>
      <c r="HH396" s="50"/>
      <c r="HI396" s="50"/>
      <c r="HJ396" s="50"/>
      <c r="HK396" s="50"/>
      <c r="HL396" s="50"/>
      <c r="HM396" s="50"/>
      <c r="HN396" s="50"/>
      <c r="HO396" s="50"/>
      <c r="HP396" s="50"/>
      <c r="HQ396" s="50"/>
      <c r="HR396" s="50"/>
      <c r="HS396" s="50"/>
      <c r="HT396" s="50"/>
      <c r="HU396" s="50"/>
      <c r="HV396" s="50"/>
      <c r="HW396" s="50"/>
      <c r="HX396" s="50"/>
      <c r="HY396" s="50"/>
      <c r="HZ396" s="50"/>
      <c r="IA396" s="50"/>
      <c r="IB396" s="50"/>
      <c r="IC396" s="50"/>
      <c r="ID396" s="50"/>
      <c r="IE396" s="50"/>
      <c r="IF396" s="50"/>
      <c r="IG396" s="50"/>
      <c r="IH396" s="50"/>
      <c r="II396" s="50"/>
      <c r="IJ396" s="50"/>
      <c r="IK396" s="50"/>
      <c r="IL396" s="50"/>
      <c r="IM396" s="50"/>
      <c r="IN396" s="50"/>
      <c r="IO396" s="50"/>
      <c r="IP396" s="50"/>
      <c r="IQ396" s="50"/>
      <c r="IR396" s="50"/>
      <c r="IS396" s="50"/>
      <c r="IT396" s="50"/>
      <c r="IU396" s="50"/>
      <c r="IV396" s="50"/>
    </row>
    <row r="397" spans="1:256" s="251" customFormat="1" x14ac:dyDescent="0.2">
      <c r="A397" s="248"/>
      <c r="B397" s="235"/>
      <c r="C397" s="244"/>
      <c r="D397" s="50"/>
      <c r="E397" s="2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50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50"/>
      <c r="HY397" s="50"/>
      <c r="HZ397" s="50"/>
      <c r="IA397" s="50"/>
      <c r="IB397" s="50"/>
      <c r="IC397" s="50"/>
      <c r="ID397" s="50"/>
      <c r="IE397" s="50"/>
      <c r="IF397" s="50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50"/>
      <c r="IR397" s="50"/>
      <c r="IS397" s="50"/>
      <c r="IT397" s="50"/>
      <c r="IU397" s="50"/>
      <c r="IV397" s="50"/>
    </row>
    <row r="398" spans="1:256" s="251" customFormat="1" x14ac:dyDescent="0.2">
      <c r="A398" s="248"/>
      <c r="B398" s="235"/>
      <c r="C398" s="244"/>
      <c r="D398" s="50"/>
      <c r="E398" s="2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0"/>
      <c r="GY398" s="50"/>
      <c r="GZ398" s="50"/>
      <c r="HA398" s="50"/>
      <c r="HB398" s="50"/>
      <c r="HC398" s="50"/>
      <c r="HD398" s="50"/>
      <c r="HE398" s="50"/>
      <c r="HF398" s="50"/>
      <c r="HG398" s="50"/>
      <c r="HH398" s="50"/>
      <c r="HI398" s="50"/>
      <c r="HJ398" s="50"/>
      <c r="HK398" s="50"/>
      <c r="HL398" s="50"/>
      <c r="HM398" s="50"/>
      <c r="HN398" s="50"/>
      <c r="HO398" s="50"/>
      <c r="HP398" s="50"/>
      <c r="HQ398" s="50"/>
      <c r="HR398" s="50"/>
      <c r="HS398" s="50"/>
      <c r="HT398" s="50"/>
      <c r="HU398" s="50"/>
      <c r="HV398" s="50"/>
      <c r="HW398" s="50"/>
      <c r="HX398" s="50"/>
      <c r="HY398" s="50"/>
      <c r="HZ398" s="50"/>
      <c r="IA398" s="50"/>
      <c r="IB398" s="50"/>
      <c r="IC398" s="50"/>
      <c r="ID398" s="50"/>
      <c r="IE398" s="50"/>
      <c r="IF398" s="50"/>
      <c r="IG398" s="50"/>
      <c r="IH398" s="50"/>
      <c r="II398" s="50"/>
      <c r="IJ398" s="50"/>
      <c r="IK398" s="50"/>
      <c r="IL398" s="50"/>
      <c r="IM398" s="50"/>
      <c r="IN398" s="50"/>
      <c r="IO398" s="50"/>
      <c r="IP398" s="50"/>
      <c r="IQ398" s="50"/>
      <c r="IR398" s="50"/>
      <c r="IS398" s="50"/>
      <c r="IT398" s="50"/>
      <c r="IU398" s="50"/>
      <c r="IV398" s="50"/>
    </row>
    <row r="399" spans="1:256" s="251" customFormat="1" x14ac:dyDescent="0.2">
      <c r="A399" s="248"/>
      <c r="B399" s="235"/>
      <c r="C399" s="244"/>
      <c r="D399" s="50"/>
      <c r="E399" s="2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  <c r="HY399" s="50"/>
      <c r="HZ399" s="50"/>
      <c r="IA399" s="50"/>
      <c r="IB399" s="50"/>
      <c r="IC399" s="50"/>
      <c r="ID399" s="50"/>
      <c r="IE399" s="50"/>
      <c r="IF399" s="50"/>
      <c r="IG399" s="50"/>
      <c r="IH399" s="50"/>
      <c r="II399" s="50"/>
      <c r="IJ399" s="50"/>
      <c r="IK399" s="50"/>
      <c r="IL399" s="50"/>
      <c r="IM399" s="50"/>
      <c r="IN399" s="50"/>
      <c r="IO399" s="50"/>
      <c r="IP399" s="50"/>
      <c r="IQ399" s="50"/>
      <c r="IR399" s="50"/>
      <c r="IS399" s="50"/>
      <c r="IT399" s="50"/>
      <c r="IU399" s="50"/>
      <c r="IV399" s="50"/>
    </row>
    <row r="400" spans="1:256" s="251" customFormat="1" x14ac:dyDescent="0.2">
      <c r="A400" s="248"/>
      <c r="B400" s="235"/>
      <c r="C400" s="244"/>
      <c r="D400" s="50"/>
      <c r="E400" s="2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  <c r="HY400" s="50"/>
      <c r="HZ400" s="50"/>
      <c r="IA400" s="50"/>
      <c r="IB400" s="50"/>
      <c r="IC400" s="50"/>
      <c r="ID400" s="50"/>
      <c r="IE400" s="50"/>
      <c r="IF400" s="50"/>
      <c r="IG400" s="50"/>
      <c r="IH400" s="50"/>
      <c r="II400" s="50"/>
      <c r="IJ400" s="50"/>
      <c r="IK400" s="50"/>
      <c r="IL400" s="50"/>
      <c r="IM400" s="50"/>
      <c r="IN400" s="50"/>
      <c r="IO400" s="50"/>
      <c r="IP400" s="50"/>
      <c r="IQ400" s="50"/>
      <c r="IR400" s="50"/>
      <c r="IS400" s="50"/>
      <c r="IT400" s="50"/>
      <c r="IU400" s="50"/>
      <c r="IV400" s="50"/>
    </row>
    <row r="401" spans="1:256" s="251" customFormat="1" x14ac:dyDescent="0.2">
      <c r="A401" s="248"/>
      <c r="B401" s="235"/>
      <c r="C401" s="244"/>
      <c r="D401" s="50"/>
      <c r="E401" s="2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</row>
    <row r="402" spans="1:256" s="251" customFormat="1" x14ac:dyDescent="0.2">
      <c r="A402" s="248"/>
      <c r="B402" s="235"/>
      <c r="C402" s="244"/>
      <c r="D402" s="50"/>
      <c r="E402" s="2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  <c r="IT402" s="50"/>
      <c r="IU402" s="50"/>
      <c r="IV402" s="50"/>
    </row>
    <row r="403" spans="1:256" s="251" customFormat="1" x14ac:dyDescent="0.2">
      <c r="A403" s="248"/>
      <c r="B403" s="235"/>
      <c r="C403" s="244"/>
      <c r="D403" s="50"/>
      <c r="E403" s="2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  <c r="IT403" s="50"/>
      <c r="IU403" s="50"/>
      <c r="IV403" s="50"/>
    </row>
    <row r="404" spans="1:256" s="251" customFormat="1" x14ac:dyDescent="0.2">
      <c r="A404" s="248"/>
      <c r="B404" s="235"/>
      <c r="C404" s="244"/>
      <c r="D404" s="50"/>
      <c r="E404" s="2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  <c r="IT404" s="50"/>
      <c r="IU404" s="50"/>
      <c r="IV404" s="50"/>
    </row>
    <row r="405" spans="1:256" s="251" customFormat="1" x14ac:dyDescent="0.2">
      <c r="A405" s="248"/>
      <c r="B405" s="235"/>
      <c r="C405" s="244"/>
      <c r="D405" s="50"/>
      <c r="E405" s="2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0"/>
      <c r="HW405" s="50"/>
      <c r="HX405" s="50"/>
      <c r="HY405" s="50"/>
      <c r="HZ405" s="50"/>
      <c r="IA405" s="50"/>
      <c r="IB405" s="50"/>
      <c r="IC405" s="50"/>
      <c r="ID405" s="50"/>
      <c r="IE405" s="50"/>
      <c r="IF405" s="50"/>
      <c r="IG405" s="50"/>
      <c r="IH405" s="50"/>
      <c r="II405" s="50"/>
      <c r="IJ405" s="50"/>
      <c r="IK405" s="50"/>
      <c r="IL405" s="50"/>
      <c r="IM405" s="50"/>
      <c r="IN405" s="50"/>
      <c r="IO405" s="50"/>
      <c r="IP405" s="50"/>
      <c r="IQ405" s="50"/>
      <c r="IR405" s="50"/>
      <c r="IS405" s="50"/>
      <c r="IT405" s="50"/>
      <c r="IU405" s="50"/>
      <c r="IV405" s="50"/>
    </row>
    <row r="406" spans="1:256" s="251" customFormat="1" x14ac:dyDescent="0.2">
      <c r="A406" s="248"/>
      <c r="B406" s="235"/>
      <c r="C406" s="244"/>
      <c r="D406" s="50"/>
      <c r="E406" s="2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0"/>
      <c r="HW406" s="50"/>
      <c r="HX406" s="50"/>
      <c r="HY406" s="50"/>
      <c r="HZ406" s="50"/>
      <c r="IA406" s="50"/>
      <c r="IB406" s="50"/>
      <c r="IC406" s="50"/>
      <c r="ID406" s="50"/>
      <c r="IE406" s="50"/>
      <c r="IF406" s="50"/>
      <c r="IG406" s="50"/>
      <c r="IH406" s="50"/>
      <c r="II406" s="50"/>
      <c r="IJ406" s="50"/>
      <c r="IK406" s="50"/>
      <c r="IL406" s="50"/>
      <c r="IM406" s="50"/>
      <c r="IN406" s="50"/>
      <c r="IO406" s="50"/>
      <c r="IP406" s="50"/>
      <c r="IQ406" s="50"/>
      <c r="IR406" s="50"/>
      <c r="IS406" s="50"/>
      <c r="IT406" s="50"/>
      <c r="IU406" s="50"/>
      <c r="IV406" s="50"/>
    </row>
    <row r="407" spans="1:256" s="251" customFormat="1" x14ac:dyDescent="0.2">
      <c r="A407" s="248"/>
      <c r="B407" s="235"/>
      <c r="C407" s="244"/>
      <c r="D407" s="50"/>
      <c r="E407" s="2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0"/>
      <c r="HW407" s="50"/>
      <c r="HX407" s="50"/>
      <c r="HY407" s="50"/>
      <c r="HZ407" s="50"/>
      <c r="IA407" s="50"/>
      <c r="IB407" s="50"/>
      <c r="IC407" s="50"/>
      <c r="ID407" s="50"/>
      <c r="IE407" s="50"/>
      <c r="IF407" s="50"/>
      <c r="IG407" s="50"/>
      <c r="IH407" s="50"/>
      <c r="II407" s="50"/>
      <c r="IJ407" s="50"/>
      <c r="IK407" s="50"/>
      <c r="IL407" s="50"/>
      <c r="IM407" s="50"/>
      <c r="IN407" s="50"/>
      <c r="IO407" s="50"/>
      <c r="IP407" s="50"/>
      <c r="IQ407" s="50"/>
      <c r="IR407" s="50"/>
      <c r="IS407" s="50"/>
      <c r="IT407" s="50"/>
      <c r="IU407" s="50"/>
      <c r="IV407" s="50"/>
    </row>
    <row r="408" spans="1:256" s="251" customFormat="1" x14ac:dyDescent="0.2">
      <c r="A408" s="248"/>
      <c r="B408" s="235"/>
      <c r="C408" s="244"/>
      <c r="D408" s="50"/>
      <c r="E408" s="2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0"/>
      <c r="GY408" s="50"/>
      <c r="GZ408" s="50"/>
      <c r="HA408" s="50"/>
      <c r="HB408" s="50"/>
      <c r="HC408" s="50"/>
      <c r="HD408" s="50"/>
      <c r="HE408" s="50"/>
      <c r="HF408" s="50"/>
      <c r="HG408" s="50"/>
      <c r="HH408" s="50"/>
      <c r="HI408" s="50"/>
      <c r="HJ408" s="50"/>
      <c r="HK408" s="50"/>
      <c r="HL408" s="50"/>
      <c r="HM408" s="50"/>
      <c r="HN408" s="50"/>
      <c r="HO408" s="50"/>
      <c r="HP408" s="50"/>
      <c r="HQ408" s="50"/>
      <c r="HR408" s="50"/>
      <c r="HS408" s="50"/>
      <c r="HT408" s="50"/>
      <c r="HU408" s="50"/>
      <c r="HV408" s="50"/>
      <c r="HW408" s="50"/>
      <c r="HX408" s="50"/>
      <c r="HY408" s="50"/>
      <c r="HZ408" s="50"/>
      <c r="IA408" s="50"/>
      <c r="IB408" s="50"/>
      <c r="IC408" s="50"/>
      <c r="ID408" s="50"/>
      <c r="IE408" s="50"/>
      <c r="IF408" s="50"/>
      <c r="IG408" s="50"/>
      <c r="IH408" s="50"/>
      <c r="II408" s="50"/>
      <c r="IJ408" s="50"/>
      <c r="IK408" s="50"/>
      <c r="IL408" s="50"/>
      <c r="IM408" s="50"/>
      <c r="IN408" s="50"/>
      <c r="IO408" s="50"/>
      <c r="IP408" s="50"/>
      <c r="IQ408" s="50"/>
      <c r="IR408" s="50"/>
      <c r="IS408" s="50"/>
      <c r="IT408" s="50"/>
      <c r="IU408" s="50"/>
      <c r="IV408" s="50"/>
    </row>
    <row r="409" spans="1:256" s="251" customFormat="1" x14ac:dyDescent="0.2">
      <c r="A409" s="248"/>
      <c r="B409" s="235"/>
      <c r="C409" s="244"/>
      <c r="D409" s="50"/>
      <c r="E409" s="2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0"/>
      <c r="GY409" s="50"/>
      <c r="GZ409" s="50"/>
      <c r="HA409" s="50"/>
      <c r="HB409" s="50"/>
      <c r="HC409" s="50"/>
      <c r="HD409" s="50"/>
      <c r="HE409" s="50"/>
      <c r="HF409" s="50"/>
      <c r="HG409" s="50"/>
      <c r="HH409" s="50"/>
      <c r="HI409" s="50"/>
      <c r="HJ409" s="50"/>
      <c r="HK409" s="50"/>
      <c r="HL409" s="50"/>
      <c r="HM409" s="50"/>
      <c r="HN409" s="50"/>
      <c r="HO409" s="50"/>
      <c r="HP409" s="50"/>
      <c r="HQ409" s="50"/>
      <c r="HR409" s="50"/>
      <c r="HS409" s="50"/>
      <c r="HT409" s="50"/>
      <c r="HU409" s="50"/>
      <c r="HV409" s="50"/>
      <c r="HW409" s="50"/>
      <c r="HX409" s="50"/>
      <c r="HY409" s="50"/>
      <c r="HZ409" s="50"/>
      <c r="IA409" s="50"/>
      <c r="IB409" s="50"/>
      <c r="IC409" s="50"/>
      <c r="ID409" s="50"/>
      <c r="IE409" s="50"/>
      <c r="IF409" s="50"/>
      <c r="IG409" s="50"/>
      <c r="IH409" s="50"/>
      <c r="II409" s="50"/>
      <c r="IJ409" s="50"/>
      <c r="IK409" s="50"/>
      <c r="IL409" s="50"/>
      <c r="IM409" s="50"/>
      <c r="IN409" s="50"/>
      <c r="IO409" s="50"/>
      <c r="IP409" s="50"/>
      <c r="IQ409" s="50"/>
      <c r="IR409" s="50"/>
      <c r="IS409" s="50"/>
      <c r="IT409" s="50"/>
      <c r="IU409" s="50"/>
      <c r="IV409" s="50"/>
    </row>
    <row r="410" spans="1:256" s="251" customFormat="1" x14ac:dyDescent="0.2">
      <c r="A410" s="248"/>
      <c r="B410" s="235"/>
      <c r="C410" s="244"/>
      <c r="D410" s="50"/>
      <c r="E410" s="2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0"/>
      <c r="GY410" s="50"/>
      <c r="GZ410" s="50"/>
      <c r="HA410" s="50"/>
      <c r="HB410" s="50"/>
      <c r="HC410" s="50"/>
      <c r="HD410" s="50"/>
      <c r="HE410" s="50"/>
      <c r="HF410" s="50"/>
      <c r="HG410" s="50"/>
      <c r="HH410" s="50"/>
      <c r="HI410" s="50"/>
      <c r="HJ410" s="50"/>
      <c r="HK410" s="50"/>
      <c r="HL410" s="50"/>
      <c r="HM410" s="50"/>
      <c r="HN410" s="50"/>
      <c r="HO410" s="50"/>
      <c r="HP410" s="50"/>
      <c r="HQ410" s="50"/>
      <c r="HR410" s="50"/>
      <c r="HS410" s="50"/>
      <c r="HT410" s="50"/>
      <c r="HU410" s="50"/>
      <c r="HV410" s="50"/>
      <c r="HW410" s="50"/>
      <c r="HX410" s="50"/>
      <c r="HY410" s="50"/>
      <c r="HZ410" s="50"/>
      <c r="IA410" s="50"/>
      <c r="IB410" s="50"/>
      <c r="IC410" s="50"/>
      <c r="ID410" s="50"/>
      <c r="IE410" s="50"/>
      <c r="IF410" s="50"/>
      <c r="IG410" s="50"/>
      <c r="IH410" s="50"/>
      <c r="II410" s="50"/>
      <c r="IJ410" s="50"/>
      <c r="IK410" s="50"/>
      <c r="IL410" s="50"/>
      <c r="IM410" s="50"/>
      <c r="IN410" s="50"/>
      <c r="IO410" s="50"/>
      <c r="IP410" s="50"/>
      <c r="IQ410" s="50"/>
      <c r="IR410" s="50"/>
      <c r="IS410" s="50"/>
      <c r="IT410" s="50"/>
      <c r="IU410" s="50"/>
      <c r="IV410" s="50"/>
    </row>
    <row r="411" spans="1:256" s="251" customFormat="1" x14ac:dyDescent="0.2">
      <c r="A411" s="248"/>
      <c r="B411" s="235"/>
      <c r="C411" s="244"/>
      <c r="D411" s="50"/>
      <c r="E411" s="2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0"/>
      <c r="GL411" s="50"/>
      <c r="GM411" s="50"/>
      <c r="GN411" s="50"/>
      <c r="GO411" s="50"/>
      <c r="GP411" s="50"/>
      <c r="GQ411" s="50"/>
      <c r="GR411" s="50"/>
      <c r="GS411" s="50"/>
      <c r="GT411" s="50"/>
      <c r="GU411" s="50"/>
      <c r="GV411" s="50"/>
      <c r="GW411" s="50"/>
      <c r="GX411" s="50"/>
      <c r="GY411" s="50"/>
      <c r="GZ411" s="50"/>
      <c r="HA411" s="50"/>
      <c r="HB411" s="50"/>
      <c r="HC411" s="50"/>
      <c r="HD411" s="50"/>
      <c r="HE411" s="50"/>
      <c r="HF411" s="50"/>
      <c r="HG411" s="50"/>
      <c r="HH411" s="50"/>
      <c r="HI411" s="50"/>
      <c r="HJ411" s="50"/>
      <c r="HK411" s="50"/>
      <c r="HL411" s="50"/>
      <c r="HM411" s="50"/>
      <c r="HN411" s="50"/>
      <c r="HO411" s="50"/>
      <c r="HP411" s="50"/>
      <c r="HQ411" s="50"/>
      <c r="HR411" s="50"/>
      <c r="HS411" s="50"/>
      <c r="HT411" s="50"/>
      <c r="HU411" s="50"/>
      <c r="HV411" s="50"/>
      <c r="HW411" s="50"/>
      <c r="HX411" s="50"/>
      <c r="HY411" s="50"/>
      <c r="HZ411" s="50"/>
      <c r="IA411" s="50"/>
      <c r="IB411" s="50"/>
      <c r="IC411" s="50"/>
      <c r="ID411" s="50"/>
      <c r="IE411" s="50"/>
      <c r="IF411" s="50"/>
      <c r="IG411" s="50"/>
      <c r="IH411" s="50"/>
      <c r="II411" s="50"/>
      <c r="IJ411" s="50"/>
      <c r="IK411" s="50"/>
      <c r="IL411" s="50"/>
      <c r="IM411" s="50"/>
      <c r="IN411" s="50"/>
      <c r="IO411" s="50"/>
      <c r="IP411" s="50"/>
      <c r="IQ411" s="50"/>
      <c r="IR411" s="50"/>
      <c r="IS411" s="50"/>
      <c r="IT411" s="50"/>
      <c r="IU411" s="50"/>
      <c r="IV411" s="50"/>
    </row>
    <row r="412" spans="1:256" s="251" customFormat="1" x14ac:dyDescent="0.2">
      <c r="A412" s="248"/>
      <c r="B412" s="235"/>
      <c r="C412" s="244"/>
      <c r="D412" s="50"/>
      <c r="E412" s="2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0"/>
      <c r="GL412" s="50"/>
      <c r="GM412" s="50"/>
      <c r="GN412" s="50"/>
      <c r="GO412" s="50"/>
      <c r="GP412" s="50"/>
      <c r="GQ412" s="50"/>
      <c r="GR412" s="50"/>
      <c r="GS412" s="50"/>
      <c r="GT412" s="50"/>
      <c r="GU412" s="50"/>
      <c r="GV412" s="50"/>
      <c r="GW412" s="50"/>
      <c r="GX412" s="50"/>
      <c r="GY412" s="50"/>
      <c r="GZ412" s="50"/>
      <c r="HA412" s="50"/>
      <c r="HB412" s="50"/>
      <c r="HC412" s="50"/>
      <c r="HD412" s="50"/>
      <c r="HE412" s="50"/>
      <c r="HF412" s="50"/>
      <c r="HG412" s="50"/>
      <c r="HH412" s="50"/>
      <c r="HI412" s="50"/>
      <c r="HJ412" s="50"/>
      <c r="HK412" s="50"/>
      <c r="HL412" s="50"/>
      <c r="HM412" s="50"/>
      <c r="HN412" s="50"/>
      <c r="HO412" s="50"/>
      <c r="HP412" s="50"/>
      <c r="HQ412" s="50"/>
      <c r="HR412" s="50"/>
      <c r="HS412" s="50"/>
      <c r="HT412" s="50"/>
      <c r="HU412" s="50"/>
      <c r="HV412" s="50"/>
      <c r="HW412" s="50"/>
      <c r="HX412" s="50"/>
      <c r="HY412" s="50"/>
      <c r="HZ412" s="50"/>
      <c r="IA412" s="50"/>
      <c r="IB412" s="50"/>
      <c r="IC412" s="50"/>
      <c r="ID412" s="50"/>
      <c r="IE412" s="50"/>
      <c r="IF412" s="50"/>
      <c r="IG412" s="50"/>
      <c r="IH412" s="50"/>
      <c r="II412" s="50"/>
      <c r="IJ412" s="50"/>
      <c r="IK412" s="50"/>
      <c r="IL412" s="50"/>
      <c r="IM412" s="50"/>
      <c r="IN412" s="50"/>
      <c r="IO412" s="50"/>
      <c r="IP412" s="50"/>
      <c r="IQ412" s="50"/>
      <c r="IR412" s="50"/>
      <c r="IS412" s="50"/>
      <c r="IT412" s="50"/>
      <c r="IU412" s="50"/>
      <c r="IV412" s="50"/>
    </row>
    <row r="413" spans="1:256" s="251" customFormat="1" x14ac:dyDescent="0.2">
      <c r="A413" s="248"/>
      <c r="B413" s="235"/>
      <c r="C413" s="244"/>
      <c r="D413" s="50"/>
      <c r="E413" s="2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0"/>
      <c r="GL413" s="50"/>
      <c r="GM413" s="50"/>
      <c r="GN413" s="50"/>
      <c r="GO413" s="50"/>
      <c r="GP413" s="50"/>
      <c r="GQ413" s="50"/>
      <c r="GR413" s="50"/>
      <c r="GS413" s="50"/>
      <c r="GT413" s="50"/>
      <c r="GU413" s="50"/>
      <c r="GV413" s="50"/>
      <c r="GW413" s="50"/>
      <c r="GX413" s="50"/>
      <c r="GY413" s="50"/>
      <c r="GZ413" s="50"/>
      <c r="HA413" s="50"/>
      <c r="HB413" s="50"/>
      <c r="HC413" s="50"/>
      <c r="HD413" s="50"/>
      <c r="HE413" s="50"/>
      <c r="HF413" s="50"/>
      <c r="HG413" s="50"/>
      <c r="HH413" s="50"/>
      <c r="HI413" s="50"/>
      <c r="HJ413" s="50"/>
      <c r="HK413" s="50"/>
      <c r="HL413" s="50"/>
      <c r="HM413" s="50"/>
      <c r="HN413" s="50"/>
      <c r="HO413" s="50"/>
      <c r="HP413" s="50"/>
      <c r="HQ413" s="50"/>
      <c r="HR413" s="50"/>
      <c r="HS413" s="50"/>
      <c r="HT413" s="50"/>
      <c r="HU413" s="50"/>
      <c r="HV413" s="50"/>
      <c r="HW413" s="50"/>
      <c r="HX413" s="50"/>
      <c r="HY413" s="50"/>
      <c r="HZ413" s="50"/>
      <c r="IA413" s="50"/>
      <c r="IB413" s="50"/>
      <c r="IC413" s="50"/>
      <c r="ID413" s="50"/>
      <c r="IE413" s="50"/>
      <c r="IF413" s="50"/>
      <c r="IG413" s="50"/>
      <c r="IH413" s="50"/>
      <c r="II413" s="50"/>
      <c r="IJ413" s="50"/>
      <c r="IK413" s="50"/>
      <c r="IL413" s="50"/>
      <c r="IM413" s="50"/>
      <c r="IN413" s="50"/>
      <c r="IO413" s="50"/>
      <c r="IP413" s="50"/>
      <c r="IQ413" s="50"/>
      <c r="IR413" s="50"/>
      <c r="IS413" s="50"/>
      <c r="IT413" s="50"/>
      <c r="IU413" s="50"/>
      <c r="IV413" s="50"/>
    </row>
    <row r="414" spans="1:256" s="251" customFormat="1" x14ac:dyDescent="0.2">
      <c r="A414" s="248"/>
      <c r="B414" s="235"/>
      <c r="C414" s="244"/>
      <c r="D414" s="50"/>
      <c r="E414" s="2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0"/>
      <c r="GL414" s="50"/>
      <c r="GM414" s="50"/>
      <c r="GN414" s="50"/>
      <c r="GO414" s="50"/>
      <c r="GP414" s="50"/>
      <c r="GQ414" s="50"/>
      <c r="GR414" s="50"/>
      <c r="GS414" s="50"/>
      <c r="GT414" s="50"/>
      <c r="GU414" s="50"/>
      <c r="GV414" s="50"/>
      <c r="GW414" s="50"/>
      <c r="GX414" s="50"/>
      <c r="GY414" s="50"/>
      <c r="GZ414" s="50"/>
      <c r="HA414" s="50"/>
      <c r="HB414" s="50"/>
      <c r="HC414" s="50"/>
      <c r="HD414" s="50"/>
      <c r="HE414" s="50"/>
      <c r="HF414" s="50"/>
      <c r="HG414" s="50"/>
      <c r="HH414" s="50"/>
      <c r="HI414" s="50"/>
      <c r="HJ414" s="50"/>
      <c r="HK414" s="50"/>
      <c r="HL414" s="50"/>
      <c r="HM414" s="50"/>
      <c r="HN414" s="50"/>
      <c r="HO414" s="50"/>
      <c r="HP414" s="50"/>
      <c r="HQ414" s="50"/>
      <c r="HR414" s="50"/>
      <c r="HS414" s="50"/>
      <c r="HT414" s="50"/>
      <c r="HU414" s="50"/>
      <c r="HV414" s="50"/>
      <c r="HW414" s="50"/>
      <c r="HX414" s="50"/>
      <c r="HY414" s="50"/>
      <c r="HZ414" s="50"/>
      <c r="IA414" s="50"/>
      <c r="IB414" s="50"/>
      <c r="IC414" s="50"/>
      <c r="ID414" s="50"/>
      <c r="IE414" s="50"/>
      <c r="IF414" s="50"/>
      <c r="IG414" s="50"/>
      <c r="IH414" s="50"/>
      <c r="II414" s="50"/>
      <c r="IJ414" s="50"/>
      <c r="IK414" s="50"/>
      <c r="IL414" s="50"/>
      <c r="IM414" s="50"/>
      <c r="IN414" s="50"/>
      <c r="IO414" s="50"/>
      <c r="IP414" s="50"/>
      <c r="IQ414" s="50"/>
      <c r="IR414" s="50"/>
      <c r="IS414" s="50"/>
      <c r="IT414" s="50"/>
      <c r="IU414" s="50"/>
      <c r="IV414" s="50"/>
    </row>
    <row r="415" spans="1:256" s="251" customFormat="1" x14ac:dyDescent="0.2">
      <c r="A415" s="248"/>
      <c r="B415" s="235"/>
      <c r="C415" s="244"/>
      <c r="D415" s="50"/>
      <c r="E415" s="2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0"/>
      <c r="GL415" s="50"/>
      <c r="GM415" s="50"/>
      <c r="GN415" s="50"/>
      <c r="GO415" s="50"/>
      <c r="GP415" s="50"/>
      <c r="GQ415" s="50"/>
      <c r="GR415" s="50"/>
      <c r="GS415" s="50"/>
      <c r="GT415" s="50"/>
      <c r="GU415" s="50"/>
      <c r="GV415" s="50"/>
      <c r="GW415" s="50"/>
      <c r="GX415" s="50"/>
      <c r="GY415" s="50"/>
      <c r="GZ415" s="50"/>
      <c r="HA415" s="50"/>
      <c r="HB415" s="50"/>
      <c r="HC415" s="50"/>
      <c r="HD415" s="50"/>
      <c r="HE415" s="50"/>
      <c r="HF415" s="50"/>
      <c r="HG415" s="50"/>
      <c r="HH415" s="50"/>
      <c r="HI415" s="50"/>
      <c r="HJ415" s="50"/>
      <c r="HK415" s="50"/>
      <c r="HL415" s="50"/>
      <c r="HM415" s="50"/>
      <c r="HN415" s="50"/>
      <c r="HO415" s="50"/>
      <c r="HP415" s="50"/>
      <c r="HQ415" s="50"/>
      <c r="HR415" s="50"/>
      <c r="HS415" s="50"/>
      <c r="HT415" s="50"/>
      <c r="HU415" s="50"/>
      <c r="HV415" s="50"/>
      <c r="HW415" s="50"/>
      <c r="HX415" s="50"/>
      <c r="HY415" s="50"/>
      <c r="HZ415" s="50"/>
      <c r="IA415" s="50"/>
      <c r="IB415" s="50"/>
      <c r="IC415" s="50"/>
      <c r="ID415" s="50"/>
      <c r="IE415" s="50"/>
      <c r="IF415" s="50"/>
      <c r="IG415" s="50"/>
      <c r="IH415" s="50"/>
      <c r="II415" s="50"/>
      <c r="IJ415" s="50"/>
      <c r="IK415" s="50"/>
      <c r="IL415" s="50"/>
      <c r="IM415" s="50"/>
      <c r="IN415" s="50"/>
      <c r="IO415" s="50"/>
      <c r="IP415" s="50"/>
      <c r="IQ415" s="50"/>
      <c r="IR415" s="50"/>
      <c r="IS415" s="50"/>
      <c r="IT415" s="50"/>
      <c r="IU415" s="50"/>
      <c r="IV415" s="50"/>
    </row>
    <row r="416" spans="1:256" s="251" customFormat="1" x14ac:dyDescent="0.2">
      <c r="A416" s="248"/>
      <c r="B416" s="235"/>
      <c r="C416" s="244"/>
      <c r="D416" s="50"/>
      <c r="E416" s="2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0"/>
      <c r="GL416" s="50"/>
      <c r="GM416" s="50"/>
      <c r="GN416" s="50"/>
      <c r="GO416" s="50"/>
      <c r="GP416" s="50"/>
      <c r="GQ416" s="50"/>
      <c r="GR416" s="50"/>
      <c r="GS416" s="50"/>
      <c r="GT416" s="50"/>
      <c r="GU416" s="50"/>
      <c r="GV416" s="50"/>
      <c r="GW416" s="50"/>
      <c r="GX416" s="50"/>
      <c r="GY416" s="50"/>
      <c r="GZ416" s="50"/>
      <c r="HA416" s="50"/>
      <c r="HB416" s="50"/>
      <c r="HC416" s="50"/>
      <c r="HD416" s="50"/>
      <c r="HE416" s="50"/>
      <c r="HF416" s="50"/>
      <c r="HG416" s="50"/>
      <c r="HH416" s="50"/>
      <c r="HI416" s="50"/>
      <c r="HJ416" s="50"/>
      <c r="HK416" s="50"/>
      <c r="HL416" s="50"/>
      <c r="HM416" s="50"/>
      <c r="HN416" s="50"/>
      <c r="HO416" s="50"/>
      <c r="HP416" s="50"/>
      <c r="HQ416" s="50"/>
      <c r="HR416" s="50"/>
      <c r="HS416" s="50"/>
      <c r="HT416" s="50"/>
      <c r="HU416" s="50"/>
      <c r="HV416" s="50"/>
      <c r="HW416" s="50"/>
      <c r="HX416" s="50"/>
      <c r="HY416" s="50"/>
      <c r="HZ416" s="50"/>
      <c r="IA416" s="50"/>
      <c r="IB416" s="50"/>
      <c r="IC416" s="50"/>
      <c r="ID416" s="50"/>
      <c r="IE416" s="50"/>
      <c r="IF416" s="50"/>
      <c r="IG416" s="50"/>
      <c r="IH416" s="50"/>
      <c r="II416" s="50"/>
      <c r="IJ416" s="50"/>
      <c r="IK416" s="50"/>
      <c r="IL416" s="50"/>
      <c r="IM416" s="50"/>
      <c r="IN416" s="50"/>
      <c r="IO416" s="50"/>
      <c r="IP416" s="50"/>
      <c r="IQ416" s="50"/>
      <c r="IR416" s="50"/>
      <c r="IS416" s="50"/>
      <c r="IT416" s="50"/>
      <c r="IU416" s="50"/>
      <c r="IV416" s="50"/>
    </row>
    <row r="417" spans="1:256" s="251" customFormat="1" x14ac:dyDescent="0.2">
      <c r="A417" s="248"/>
      <c r="B417" s="235"/>
      <c r="C417" s="244"/>
      <c r="D417" s="50"/>
      <c r="E417" s="2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0"/>
      <c r="GL417" s="50"/>
      <c r="GM417" s="50"/>
      <c r="GN417" s="50"/>
      <c r="GO417" s="50"/>
      <c r="GP417" s="50"/>
      <c r="GQ417" s="50"/>
      <c r="GR417" s="50"/>
      <c r="GS417" s="50"/>
      <c r="GT417" s="50"/>
      <c r="GU417" s="50"/>
      <c r="GV417" s="50"/>
      <c r="GW417" s="50"/>
      <c r="GX417" s="50"/>
      <c r="GY417" s="50"/>
      <c r="GZ417" s="50"/>
      <c r="HA417" s="50"/>
      <c r="HB417" s="50"/>
      <c r="HC417" s="50"/>
      <c r="HD417" s="50"/>
      <c r="HE417" s="50"/>
      <c r="HF417" s="50"/>
      <c r="HG417" s="50"/>
      <c r="HH417" s="50"/>
      <c r="HI417" s="50"/>
      <c r="HJ417" s="50"/>
      <c r="HK417" s="50"/>
      <c r="HL417" s="50"/>
      <c r="HM417" s="50"/>
      <c r="HN417" s="50"/>
      <c r="HO417" s="50"/>
      <c r="HP417" s="50"/>
      <c r="HQ417" s="50"/>
      <c r="HR417" s="50"/>
      <c r="HS417" s="50"/>
      <c r="HT417" s="50"/>
      <c r="HU417" s="50"/>
      <c r="HV417" s="50"/>
      <c r="HW417" s="50"/>
      <c r="HX417" s="50"/>
      <c r="HY417" s="50"/>
      <c r="HZ417" s="50"/>
      <c r="IA417" s="50"/>
      <c r="IB417" s="50"/>
      <c r="IC417" s="50"/>
      <c r="ID417" s="50"/>
      <c r="IE417" s="50"/>
      <c r="IF417" s="50"/>
      <c r="IG417" s="50"/>
      <c r="IH417" s="50"/>
      <c r="II417" s="50"/>
      <c r="IJ417" s="50"/>
      <c r="IK417" s="50"/>
      <c r="IL417" s="50"/>
      <c r="IM417" s="50"/>
      <c r="IN417" s="50"/>
      <c r="IO417" s="50"/>
      <c r="IP417" s="50"/>
      <c r="IQ417" s="50"/>
      <c r="IR417" s="50"/>
      <c r="IS417" s="50"/>
      <c r="IT417" s="50"/>
      <c r="IU417" s="50"/>
      <c r="IV417" s="50"/>
    </row>
    <row r="418" spans="1:256" s="251" customFormat="1" x14ac:dyDescent="0.2">
      <c r="A418" s="248"/>
      <c r="B418" s="235"/>
      <c r="C418" s="244"/>
      <c r="D418" s="50"/>
      <c r="E418" s="2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0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0"/>
      <c r="HW418" s="50"/>
      <c r="HX418" s="50"/>
      <c r="HY418" s="50"/>
      <c r="HZ418" s="50"/>
      <c r="IA418" s="50"/>
      <c r="IB418" s="50"/>
      <c r="IC418" s="50"/>
      <c r="ID418" s="50"/>
      <c r="IE418" s="50"/>
      <c r="IF418" s="50"/>
      <c r="IG418" s="50"/>
      <c r="IH418" s="50"/>
      <c r="II418" s="50"/>
      <c r="IJ418" s="50"/>
      <c r="IK418" s="50"/>
      <c r="IL418" s="50"/>
      <c r="IM418" s="50"/>
      <c r="IN418" s="50"/>
      <c r="IO418" s="50"/>
      <c r="IP418" s="50"/>
      <c r="IQ418" s="50"/>
      <c r="IR418" s="50"/>
      <c r="IS418" s="50"/>
      <c r="IT418" s="50"/>
      <c r="IU418" s="50"/>
      <c r="IV418" s="50"/>
    </row>
    <row r="419" spans="1:256" s="251" customFormat="1" x14ac:dyDescent="0.2">
      <c r="A419" s="248"/>
      <c r="B419" s="235"/>
      <c r="C419" s="244"/>
      <c r="D419" s="50"/>
      <c r="E419" s="2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0"/>
      <c r="GL419" s="50"/>
      <c r="GM419" s="50"/>
      <c r="GN419" s="50"/>
      <c r="GO419" s="50"/>
      <c r="GP419" s="50"/>
      <c r="GQ419" s="50"/>
      <c r="GR419" s="50"/>
      <c r="GS419" s="50"/>
      <c r="GT419" s="50"/>
      <c r="GU419" s="50"/>
      <c r="GV419" s="50"/>
      <c r="GW419" s="50"/>
      <c r="GX419" s="50"/>
      <c r="GY419" s="50"/>
      <c r="GZ419" s="50"/>
      <c r="HA419" s="50"/>
      <c r="HB419" s="50"/>
      <c r="HC419" s="50"/>
      <c r="HD419" s="50"/>
      <c r="HE419" s="50"/>
      <c r="HF419" s="50"/>
      <c r="HG419" s="50"/>
      <c r="HH419" s="50"/>
      <c r="HI419" s="50"/>
      <c r="HJ419" s="50"/>
      <c r="HK419" s="50"/>
      <c r="HL419" s="50"/>
      <c r="HM419" s="50"/>
      <c r="HN419" s="50"/>
      <c r="HO419" s="50"/>
      <c r="HP419" s="50"/>
      <c r="HQ419" s="50"/>
      <c r="HR419" s="50"/>
      <c r="HS419" s="50"/>
      <c r="HT419" s="50"/>
      <c r="HU419" s="50"/>
      <c r="HV419" s="50"/>
      <c r="HW419" s="50"/>
      <c r="HX419" s="50"/>
      <c r="HY419" s="50"/>
      <c r="HZ419" s="50"/>
      <c r="IA419" s="50"/>
      <c r="IB419" s="50"/>
      <c r="IC419" s="50"/>
      <c r="ID419" s="50"/>
      <c r="IE419" s="50"/>
      <c r="IF419" s="50"/>
      <c r="IG419" s="50"/>
      <c r="IH419" s="50"/>
      <c r="II419" s="50"/>
      <c r="IJ419" s="50"/>
      <c r="IK419" s="50"/>
      <c r="IL419" s="50"/>
      <c r="IM419" s="50"/>
      <c r="IN419" s="50"/>
      <c r="IO419" s="50"/>
      <c r="IP419" s="50"/>
      <c r="IQ419" s="50"/>
      <c r="IR419" s="50"/>
      <c r="IS419" s="50"/>
      <c r="IT419" s="50"/>
      <c r="IU419" s="50"/>
      <c r="IV419" s="50"/>
    </row>
    <row r="420" spans="1:256" s="251" customFormat="1" x14ac:dyDescent="0.2">
      <c r="A420" s="248"/>
      <c r="B420" s="235"/>
      <c r="C420" s="244"/>
      <c r="D420" s="50"/>
      <c r="E420" s="2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0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0"/>
      <c r="HW420" s="50"/>
      <c r="HX420" s="50"/>
      <c r="HY420" s="50"/>
      <c r="HZ420" s="50"/>
      <c r="IA420" s="50"/>
      <c r="IB420" s="50"/>
      <c r="IC420" s="50"/>
      <c r="ID420" s="50"/>
      <c r="IE420" s="50"/>
      <c r="IF420" s="50"/>
      <c r="IG420" s="50"/>
      <c r="IH420" s="50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  <c r="IS420" s="50"/>
      <c r="IT420" s="50"/>
      <c r="IU420" s="50"/>
      <c r="IV420" s="50"/>
    </row>
    <row r="421" spans="1:256" s="251" customFormat="1" x14ac:dyDescent="0.2">
      <c r="A421" s="248"/>
      <c r="B421" s="235"/>
      <c r="C421" s="244"/>
      <c r="D421" s="50"/>
      <c r="E421" s="2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0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0"/>
      <c r="HW421" s="50"/>
      <c r="HX421" s="50"/>
      <c r="HY421" s="50"/>
      <c r="HZ421" s="50"/>
      <c r="IA421" s="50"/>
      <c r="IB421" s="50"/>
      <c r="IC421" s="50"/>
      <c r="ID421" s="50"/>
      <c r="IE421" s="50"/>
      <c r="IF421" s="50"/>
      <c r="IG421" s="50"/>
      <c r="IH421" s="50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  <c r="IS421" s="50"/>
      <c r="IT421" s="50"/>
      <c r="IU421" s="50"/>
      <c r="IV421" s="50"/>
    </row>
    <row r="422" spans="1:256" s="251" customFormat="1" x14ac:dyDescent="0.2">
      <c r="A422" s="248"/>
      <c r="B422" s="235"/>
      <c r="C422" s="244"/>
      <c r="D422" s="50"/>
      <c r="E422" s="2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0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0"/>
      <c r="HW422" s="50"/>
      <c r="HX422" s="50"/>
      <c r="HY422" s="50"/>
      <c r="HZ422" s="50"/>
      <c r="IA422" s="50"/>
      <c r="IB422" s="50"/>
      <c r="IC422" s="50"/>
      <c r="ID422" s="50"/>
      <c r="IE422" s="50"/>
      <c r="IF422" s="50"/>
      <c r="IG422" s="50"/>
      <c r="IH422" s="50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  <c r="IS422" s="50"/>
      <c r="IT422" s="50"/>
      <c r="IU422" s="50"/>
      <c r="IV422" s="50"/>
    </row>
    <row r="423" spans="1:256" s="251" customFormat="1" x14ac:dyDescent="0.2">
      <c r="A423" s="248"/>
      <c r="B423" s="235"/>
      <c r="C423" s="244"/>
      <c r="D423" s="50"/>
      <c r="E423" s="2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0"/>
      <c r="GL423" s="50"/>
      <c r="GM423" s="50"/>
      <c r="GN423" s="50"/>
      <c r="GO423" s="50"/>
      <c r="GP423" s="50"/>
      <c r="GQ423" s="50"/>
      <c r="GR423" s="50"/>
      <c r="GS423" s="50"/>
      <c r="GT423" s="50"/>
      <c r="GU423" s="50"/>
      <c r="GV423" s="50"/>
      <c r="GW423" s="50"/>
      <c r="GX423" s="50"/>
      <c r="GY423" s="50"/>
      <c r="GZ423" s="50"/>
      <c r="HA423" s="50"/>
      <c r="HB423" s="50"/>
      <c r="HC423" s="50"/>
      <c r="HD423" s="50"/>
      <c r="HE423" s="50"/>
      <c r="HF423" s="50"/>
      <c r="HG423" s="50"/>
      <c r="HH423" s="50"/>
      <c r="HI423" s="50"/>
      <c r="HJ423" s="50"/>
      <c r="HK423" s="50"/>
      <c r="HL423" s="50"/>
      <c r="HM423" s="50"/>
      <c r="HN423" s="50"/>
      <c r="HO423" s="50"/>
      <c r="HP423" s="50"/>
      <c r="HQ423" s="50"/>
      <c r="HR423" s="50"/>
      <c r="HS423" s="50"/>
      <c r="HT423" s="50"/>
      <c r="HU423" s="50"/>
      <c r="HV423" s="50"/>
      <c r="HW423" s="50"/>
      <c r="HX423" s="50"/>
      <c r="HY423" s="50"/>
      <c r="HZ423" s="50"/>
      <c r="IA423" s="50"/>
      <c r="IB423" s="50"/>
      <c r="IC423" s="50"/>
      <c r="ID423" s="50"/>
      <c r="IE423" s="50"/>
      <c r="IF423" s="50"/>
      <c r="IG423" s="50"/>
      <c r="IH423" s="50"/>
      <c r="II423" s="50"/>
      <c r="IJ423" s="50"/>
      <c r="IK423" s="50"/>
      <c r="IL423" s="50"/>
      <c r="IM423" s="50"/>
      <c r="IN423" s="50"/>
      <c r="IO423" s="50"/>
      <c r="IP423" s="50"/>
      <c r="IQ423" s="50"/>
      <c r="IR423" s="50"/>
      <c r="IS423" s="50"/>
      <c r="IT423" s="50"/>
      <c r="IU423" s="50"/>
      <c r="IV423" s="50"/>
    </row>
    <row r="424" spans="1:256" s="251" customFormat="1" x14ac:dyDescent="0.2">
      <c r="A424" s="248"/>
      <c r="B424" s="235"/>
      <c r="C424" s="244"/>
      <c r="D424" s="50"/>
      <c r="E424" s="2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0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0"/>
      <c r="HW424" s="50"/>
      <c r="HX424" s="50"/>
      <c r="HY424" s="50"/>
      <c r="HZ424" s="50"/>
      <c r="IA424" s="50"/>
      <c r="IB424" s="50"/>
      <c r="IC424" s="50"/>
      <c r="ID424" s="50"/>
      <c r="IE424" s="50"/>
      <c r="IF424" s="50"/>
      <c r="IG424" s="50"/>
      <c r="IH424" s="50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  <c r="IS424" s="50"/>
      <c r="IT424" s="50"/>
      <c r="IU424" s="50"/>
      <c r="IV424" s="50"/>
    </row>
    <row r="425" spans="1:256" s="251" customFormat="1" x14ac:dyDescent="0.2">
      <c r="A425" s="248"/>
      <c r="B425" s="235"/>
      <c r="C425" s="244"/>
      <c r="D425" s="50"/>
      <c r="E425" s="2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0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0"/>
      <c r="HW425" s="50"/>
      <c r="HX425" s="50"/>
      <c r="HY425" s="50"/>
      <c r="HZ425" s="50"/>
      <c r="IA425" s="50"/>
      <c r="IB425" s="50"/>
      <c r="IC425" s="50"/>
      <c r="ID425" s="50"/>
      <c r="IE425" s="50"/>
      <c r="IF425" s="50"/>
      <c r="IG425" s="50"/>
      <c r="IH425" s="50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  <c r="IS425" s="50"/>
      <c r="IT425" s="50"/>
      <c r="IU425" s="50"/>
      <c r="IV425" s="50"/>
    </row>
    <row r="426" spans="1:256" s="251" customFormat="1" x14ac:dyDescent="0.2">
      <c r="A426" s="248"/>
      <c r="B426" s="235"/>
      <c r="C426" s="244"/>
      <c r="D426" s="50"/>
      <c r="E426" s="2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0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0"/>
      <c r="HW426" s="50"/>
      <c r="HX426" s="50"/>
      <c r="HY426" s="50"/>
      <c r="HZ426" s="50"/>
      <c r="IA426" s="50"/>
      <c r="IB426" s="50"/>
      <c r="IC426" s="50"/>
      <c r="ID426" s="50"/>
      <c r="IE426" s="50"/>
      <c r="IF426" s="50"/>
      <c r="IG426" s="50"/>
      <c r="IH426" s="50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  <c r="IS426" s="50"/>
      <c r="IT426" s="50"/>
      <c r="IU426" s="50"/>
      <c r="IV426" s="50"/>
    </row>
    <row r="427" spans="1:256" s="251" customFormat="1" x14ac:dyDescent="0.2">
      <c r="A427" s="248"/>
      <c r="B427" s="235"/>
      <c r="C427" s="244"/>
      <c r="D427" s="50"/>
      <c r="E427" s="2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  <c r="HY427" s="50"/>
      <c r="HZ427" s="50"/>
      <c r="IA427" s="50"/>
      <c r="IB427" s="50"/>
      <c r="IC427" s="50"/>
      <c r="ID427" s="50"/>
      <c r="IE427" s="50"/>
      <c r="IF427" s="50"/>
      <c r="IG427" s="50"/>
      <c r="IH427" s="50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  <c r="IS427" s="50"/>
      <c r="IT427" s="50"/>
      <c r="IU427" s="50"/>
      <c r="IV427" s="50"/>
    </row>
    <row r="428" spans="1:256" s="251" customFormat="1" x14ac:dyDescent="0.2">
      <c r="A428" s="248"/>
      <c r="B428" s="235"/>
      <c r="C428" s="244"/>
      <c r="D428" s="50"/>
      <c r="E428" s="2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0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0"/>
      <c r="HW428" s="50"/>
      <c r="HX428" s="50"/>
      <c r="HY428" s="50"/>
      <c r="HZ428" s="50"/>
      <c r="IA428" s="50"/>
      <c r="IB428" s="50"/>
      <c r="IC428" s="50"/>
      <c r="ID428" s="50"/>
      <c r="IE428" s="50"/>
      <c r="IF428" s="50"/>
      <c r="IG428" s="50"/>
      <c r="IH428" s="50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  <c r="IS428" s="50"/>
      <c r="IT428" s="50"/>
      <c r="IU428" s="50"/>
      <c r="IV428" s="50"/>
    </row>
    <row r="429" spans="1:256" s="251" customFormat="1" x14ac:dyDescent="0.2">
      <c r="A429" s="248"/>
      <c r="B429" s="235"/>
      <c r="C429" s="244"/>
      <c r="D429" s="50"/>
      <c r="E429" s="2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0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0"/>
      <c r="HW429" s="50"/>
      <c r="HX429" s="50"/>
      <c r="HY429" s="50"/>
      <c r="HZ429" s="50"/>
      <c r="IA429" s="50"/>
      <c r="IB429" s="50"/>
      <c r="IC429" s="50"/>
      <c r="ID429" s="50"/>
      <c r="IE429" s="50"/>
      <c r="IF429" s="50"/>
      <c r="IG429" s="50"/>
      <c r="IH429" s="50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  <c r="IS429" s="50"/>
      <c r="IT429" s="50"/>
      <c r="IU429" s="50"/>
      <c r="IV429" s="50"/>
    </row>
    <row r="430" spans="1:256" s="251" customFormat="1" x14ac:dyDescent="0.2">
      <c r="A430" s="248"/>
      <c r="B430" s="235"/>
      <c r="C430" s="244"/>
      <c r="D430" s="50"/>
      <c r="E430" s="2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</row>
    <row r="431" spans="1:256" s="251" customFormat="1" x14ac:dyDescent="0.2">
      <c r="A431" s="248"/>
      <c r="B431" s="235"/>
      <c r="C431" s="244"/>
      <c r="D431" s="50"/>
      <c r="E431" s="2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  <c r="IT431" s="50"/>
      <c r="IU431" s="50"/>
      <c r="IV431" s="50"/>
    </row>
    <row r="432" spans="1:256" s="251" customFormat="1" x14ac:dyDescent="0.2">
      <c r="A432" s="248"/>
      <c r="B432" s="235"/>
      <c r="C432" s="244"/>
      <c r="D432" s="50"/>
      <c r="E432" s="2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</row>
    <row r="433" spans="1:256" s="251" customFormat="1" x14ac:dyDescent="0.2">
      <c r="A433" s="248"/>
      <c r="B433" s="235"/>
      <c r="C433" s="244"/>
      <c r="D433" s="50"/>
      <c r="E433" s="2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  <c r="GG433" s="50"/>
      <c r="GH433" s="50"/>
      <c r="GI433" s="50"/>
      <c r="GJ433" s="50"/>
      <c r="GK433" s="50"/>
      <c r="GL433" s="50"/>
      <c r="GM433" s="50"/>
      <c r="GN433" s="50"/>
      <c r="GO433" s="50"/>
      <c r="GP433" s="50"/>
      <c r="GQ433" s="50"/>
      <c r="GR433" s="50"/>
      <c r="GS433" s="50"/>
      <c r="GT433" s="50"/>
      <c r="GU433" s="50"/>
      <c r="GV433" s="50"/>
      <c r="GW433" s="50"/>
      <c r="GX433" s="50"/>
      <c r="GY433" s="50"/>
      <c r="GZ433" s="50"/>
      <c r="HA433" s="50"/>
      <c r="HB433" s="50"/>
      <c r="HC433" s="50"/>
      <c r="HD433" s="50"/>
      <c r="HE433" s="50"/>
      <c r="HF433" s="50"/>
      <c r="HG433" s="50"/>
      <c r="HH433" s="50"/>
      <c r="HI433" s="50"/>
      <c r="HJ433" s="50"/>
      <c r="HK433" s="50"/>
      <c r="HL433" s="50"/>
      <c r="HM433" s="50"/>
      <c r="HN433" s="50"/>
      <c r="HO433" s="50"/>
      <c r="HP433" s="50"/>
      <c r="HQ433" s="50"/>
      <c r="HR433" s="50"/>
      <c r="HS433" s="50"/>
      <c r="HT433" s="50"/>
      <c r="HU433" s="50"/>
      <c r="HV433" s="50"/>
      <c r="HW433" s="50"/>
      <c r="HX433" s="50"/>
      <c r="HY433" s="50"/>
      <c r="HZ433" s="50"/>
      <c r="IA433" s="50"/>
      <c r="IB433" s="50"/>
      <c r="IC433" s="50"/>
      <c r="ID433" s="50"/>
      <c r="IE433" s="50"/>
      <c r="IF433" s="50"/>
      <c r="IG433" s="50"/>
      <c r="IH433" s="50"/>
      <c r="II433" s="50"/>
      <c r="IJ433" s="50"/>
      <c r="IK433" s="50"/>
      <c r="IL433" s="50"/>
      <c r="IM433" s="50"/>
      <c r="IN433" s="50"/>
      <c r="IO433" s="50"/>
      <c r="IP433" s="50"/>
      <c r="IQ433" s="50"/>
      <c r="IR433" s="50"/>
      <c r="IS433" s="50"/>
      <c r="IT433" s="50"/>
      <c r="IU433" s="50"/>
      <c r="IV433" s="50"/>
    </row>
    <row r="434" spans="1:256" s="251" customFormat="1" x14ac:dyDescent="0.2">
      <c r="A434" s="248"/>
      <c r="B434" s="235"/>
      <c r="C434" s="244"/>
      <c r="D434" s="50"/>
      <c r="E434" s="2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  <c r="GG434" s="50"/>
      <c r="GH434" s="50"/>
      <c r="GI434" s="50"/>
      <c r="GJ434" s="50"/>
      <c r="GK434" s="50"/>
      <c r="GL434" s="50"/>
      <c r="GM434" s="50"/>
      <c r="GN434" s="50"/>
      <c r="GO434" s="50"/>
      <c r="GP434" s="50"/>
      <c r="GQ434" s="50"/>
      <c r="GR434" s="50"/>
      <c r="GS434" s="50"/>
      <c r="GT434" s="50"/>
      <c r="GU434" s="50"/>
      <c r="GV434" s="50"/>
      <c r="GW434" s="50"/>
      <c r="GX434" s="50"/>
      <c r="GY434" s="50"/>
      <c r="GZ434" s="50"/>
      <c r="HA434" s="50"/>
      <c r="HB434" s="50"/>
      <c r="HC434" s="50"/>
      <c r="HD434" s="50"/>
      <c r="HE434" s="50"/>
      <c r="HF434" s="50"/>
      <c r="HG434" s="50"/>
      <c r="HH434" s="50"/>
      <c r="HI434" s="50"/>
      <c r="HJ434" s="50"/>
      <c r="HK434" s="50"/>
      <c r="HL434" s="50"/>
      <c r="HM434" s="50"/>
      <c r="HN434" s="50"/>
      <c r="HO434" s="50"/>
      <c r="HP434" s="50"/>
      <c r="HQ434" s="50"/>
      <c r="HR434" s="50"/>
      <c r="HS434" s="50"/>
      <c r="HT434" s="50"/>
      <c r="HU434" s="50"/>
      <c r="HV434" s="50"/>
      <c r="HW434" s="50"/>
      <c r="HX434" s="50"/>
      <c r="HY434" s="50"/>
      <c r="HZ434" s="50"/>
      <c r="IA434" s="50"/>
      <c r="IB434" s="50"/>
      <c r="IC434" s="50"/>
      <c r="ID434" s="50"/>
      <c r="IE434" s="50"/>
      <c r="IF434" s="50"/>
      <c r="IG434" s="50"/>
      <c r="IH434" s="50"/>
      <c r="II434" s="50"/>
      <c r="IJ434" s="50"/>
      <c r="IK434" s="50"/>
      <c r="IL434" s="50"/>
      <c r="IM434" s="50"/>
      <c r="IN434" s="50"/>
      <c r="IO434" s="50"/>
      <c r="IP434" s="50"/>
      <c r="IQ434" s="50"/>
      <c r="IR434" s="50"/>
      <c r="IS434" s="50"/>
      <c r="IT434" s="50"/>
      <c r="IU434" s="50"/>
      <c r="IV434" s="50"/>
    </row>
    <row r="435" spans="1:256" s="251" customFormat="1" x14ac:dyDescent="0.2">
      <c r="A435" s="248"/>
      <c r="B435" s="235"/>
      <c r="C435" s="244"/>
      <c r="D435" s="50"/>
      <c r="E435" s="2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  <c r="GG435" s="50"/>
      <c r="GH435" s="50"/>
      <c r="GI435" s="50"/>
      <c r="GJ435" s="50"/>
      <c r="GK435" s="50"/>
      <c r="GL435" s="50"/>
      <c r="GM435" s="50"/>
      <c r="GN435" s="50"/>
      <c r="GO435" s="50"/>
      <c r="GP435" s="50"/>
      <c r="GQ435" s="50"/>
      <c r="GR435" s="50"/>
      <c r="GS435" s="50"/>
      <c r="GT435" s="50"/>
      <c r="GU435" s="50"/>
      <c r="GV435" s="50"/>
      <c r="GW435" s="50"/>
      <c r="GX435" s="50"/>
      <c r="GY435" s="50"/>
      <c r="GZ435" s="50"/>
      <c r="HA435" s="50"/>
      <c r="HB435" s="50"/>
      <c r="HC435" s="50"/>
      <c r="HD435" s="50"/>
      <c r="HE435" s="50"/>
      <c r="HF435" s="50"/>
      <c r="HG435" s="50"/>
      <c r="HH435" s="50"/>
      <c r="HI435" s="50"/>
      <c r="HJ435" s="50"/>
      <c r="HK435" s="50"/>
      <c r="HL435" s="50"/>
      <c r="HM435" s="50"/>
      <c r="HN435" s="50"/>
      <c r="HO435" s="50"/>
      <c r="HP435" s="50"/>
      <c r="HQ435" s="50"/>
      <c r="HR435" s="50"/>
      <c r="HS435" s="50"/>
      <c r="HT435" s="50"/>
      <c r="HU435" s="50"/>
      <c r="HV435" s="50"/>
      <c r="HW435" s="50"/>
      <c r="HX435" s="50"/>
      <c r="HY435" s="50"/>
      <c r="HZ435" s="50"/>
      <c r="IA435" s="50"/>
      <c r="IB435" s="50"/>
      <c r="IC435" s="50"/>
      <c r="ID435" s="50"/>
      <c r="IE435" s="50"/>
      <c r="IF435" s="50"/>
      <c r="IG435" s="50"/>
      <c r="IH435" s="50"/>
      <c r="II435" s="50"/>
      <c r="IJ435" s="50"/>
      <c r="IK435" s="50"/>
      <c r="IL435" s="50"/>
      <c r="IM435" s="50"/>
      <c r="IN435" s="50"/>
      <c r="IO435" s="50"/>
      <c r="IP435" s="50"/>
      <c r="IQ435" s="50"/>
      <c r="IR435" s="50"/>
      <c r="IS435" s="50"/>
      <c r="IT435" s="50"/>
      <c r="IU435" s="50"/>
      <c r="IV435" s="50"/>
    </row>
    <row r="436" spans="1:256" s="251" customFormat="1" x14ac:dyDescent="0.2">
      <c r="A436" s="248"/>
      <c r="B436" s="235"/>
      <c r="C436" s="244"/>
      <c r="D436" s="50"/>
      <c r="E436" s="2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0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0"/>
      <c r="HW436" s="50"/>
      <c r="HX436" s="50"/>
      <c r="HY436" s="50"/>
      <c r="HZ436" s="50"/>
      <c r="IA436" s="50"/>
      <c r="IB436" s="50"/>
      <c r="IC436" s="50"/>
      <c r="ID436" s="50"/>
      <c r="IE436" s="50"/>
      <c r="IF436" s="50"/>
      <c r="IG436" s="50"/>
      <c r="IH436" s="50"/>
      <c r="II436" s="50"/>
      <c r="IJ436" s="50"/>
      <c r="IK436" s="50"/>
      <c r="IL436" s="50"/>
      <c r="IM436" s="50"/>
      <c r="IN436" s="50"/>
      <c r="IO436" s="50"/>
      <c r="IP436" s="50"/>
      <c r="IQ436" s="50"/>
      <c r="IR436" s="50"/>
      <c r="IS436" s="50"/>
      <c r="IT436" s="50"/>
      <c r="IU436" s="50"/>
      <c r="IV436" s="50"/>
    </row>
    <row r="437" spans="1:256" s="251" customFormat="1" x14ac:dyDescent="0.2">
      <c r="A437" s="248"/>
      <c r="B437" s="235"/>
      <c r="C437" s="244"/>
      <c r="D437" s="50"/>
      <c r="E437" s="2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0"/>
      <c r="GL437" s="50"/>
      <c r="GM437" s="50"/>
      <c r="GN437" s="50"/>
      <c r="GO437" s="50"/>
      <c r="GP437" s="50"/>
      <c r="GQ437" s="50"/>
      <c r="GR437" s="50"/>
      <c r="GS437" s="50"/>
      <c r="GT437" s="50"/>
      <c r="GU437" s="50"/>
      <c r="GV437" s="50"/>
      <c r="GW437" s="50"/>
      <c r="GX437" s="50"/>
      <c r="GY437" s="50"/>
      <c r="GZ437" s="50"/>
      <c r="HA437" s="50"/>
      <c r="HB437" s="50"/>
      <c r="HC437" s="50"/>
      <c r="HD437" s="50"/>
      <c r="HE437" s="50"/>
      <c r="HF437" s="50"/>
      <c r="HG437" s="50"/>
      <c r="HH437" s="50"/>
      <c r="HI437" s="50"/>
      <c r="HJ437" s="50"/>
      <c r="HK437" s="50"/>
      <c r="HL437" s="50"/>
      <c r="HM437" s="50"/>
      <c r="HN437" s="50"/>
      <c r="HO437" s="50"/>
      <c r="HP437" s="50"/>
      <c r="HQ437" s="50"/>
      <c r="HR437" s="50"/>
      <c r="HS437" s="50"/>
      <c r="HT437" s="50"/>
      <c r="HU437" s="50"/>
      <c r="HV437" s="50"/>
      <c r="HW437" s="50"/>
      <c r="HX437" s="50"/>
      <c r="HY437" s="50"/>
      <c r="HZ437" s="50"/>
      <c r="IA437" s="50"/>
      <c r="IB437" s="50"/>
      <c r="IC437" s="50"/>
      <c r="ID437" s="50"/>
      <c r="IE437" s="50"/>
      <c r="IF437" s="50"/>
      <c r="IG437" s="50"/>
      <c r="IH437" s="50"/>
      <c r="II437" s="50"/>
      <c r="IJ437" s="50"/>
      <c r="IK437" s="50"/>
      <c r="IL437" s="50"/>
      <c r="IM437" s="50"/>
      <c r="IN437" s="50"/>
      <c r="IO437" s="50"/>
      <c r="IP437" s="50"/>
      <c r="IQ437" s="50"/>
      <c r="IR437" s="50"/>
      <c r="IS437" s="50"/>
      <c r="IT437" s="50"/>
      <c r="IU437" s="50"/>
      <c r="IV437" s="50"/>
    </row>
    <row r="438" spans="1:256" s="251" customFormat="1" x14ac:dyDescent="0.2">
      <c r="A438" s="248"/>
      <c r="B438" s="235"/>
      <c r="C438" s="244"/>
      <c r="D438" s="50"/>
      <c r="E438" s="2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0"/>
      <c r="GL438" s="50"/>
      <c r="GM438" s="50"/>
      <c r="GN438" s="50"/>
      <c r="GO438" s="50"/>
      <c r="GP438" s="50"/>
      <c r="GQ438" s="50"/>
      <c r="GR438" s="50"/>
      <c r="GS438" s="50"/>
      <c r="GT438" s="50"/>
      <c r="GU438" s="50"/>
      <c r="GV438" s="50"/>
      <c r="GW438" s="50"/>
      <c r="GX438" s="50"/>
      <c r="GY438" s="50"/>
      <c r="GZ438" s="50"/>
      <c r="HA438" s="50"/>
      <c r="HB438" s="50"/>
      <c r="HC438" s="50"/>
      <c r="HD438" s="50"/>
      <c r="HE438" s="50"/>
      <c r="HF438" s="50"/>
      <c r="HG438" s="50"/>
      <c r="HH438" s="50"/>
      <c r="HI438" s="50"/>
      <c r="HJ438" s="50"/>
      <c r="HK438" s="50"/>
      <c r="HL438" s="50"/>
      <c r="HM438" s="50"/>
      <c r="HN438" s="50"/>
      <c r="HO438" s="50"/>
      <c r="HP438" s="50"/>
      <c r="HQ438" s="50"/>
      <c r="HR438" s="50"/>
      <c r="HS438" s="50"/>
      <c r="HT438" s="50"/>
      <c r="HU438" s="50"/>
      <c r="HV438" s="50"/>
      <c r="HW438" s="50"/>
      <c r="HX438" s="50"/>
      <c r="HY438" s="50"/>
      <c r="HZ438" s="50"/>
      <c r="IA438" s="50"/>
      <c r="IB438" s="50"/>
      <c r="IC438" s="50"/>
      <c r="ID438" s="50"/>
      <c r="IE438" s="50"/>
      <c r="IF438" s="50"/>
      <c r="IG438" s="50"/>
      <c r="IH438" s="50"/>
      <c r="II438" s="50"/>
      <c r="IJ438" s="50"/>
      <c r="IK438" s="50"/>
      <c r="IL438" s="50"/>
      <c r="IM438" s="50"/>
      <c r="IN438" s="50"/>
      <c r="IO438" s="50"/>
      <c r="IP438" s="50"/>
      <c r="IQ438" s="50"/>
      <c r="IR438" s="50"/>
      <c r="IS438" s="50"/>
      <c r="IT438" s="50"/>
      <c r="IU438" s="50"/>
      <c r="IV438" s="50"/>
    </row>
    <row r="439" spans="1:256" s="251" customFormat="1" x14ac:dyDescent="0.2">
      <c r="A439" s="248"/>
      <c r="B439" s="235"/>
      <c r="C439" s="244"/>
      <c r="D439" s="50"/>
      <c r="E439" s="2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  <c r="GG439" s="50"/>
      <c r="GH439" s="50"/>
      <c r="GI439" s="50"/>
      <c r="GJ439" s="50"/>
      <c r="GK439" s="50"/>
      <c r="GL439" s="50"/>
      <c r="GM439" s="50"/>
      <c r="GN439" s="50"/>
      <c r="GO439" s="50"/>
      <c r="GP439" s="50"/>
      <c r="GQ439" s="50"/>
      <c r="GR439" s="50"/>
      <c r="GS439" s="50"/>
      <c r="GT439" s="50"/>
      <c r="GU439" s="50"/>
      <c r="GV439" s="50"/>
      <c r="GW439" s="50"/>
      <c r="GX439" s="50"/>
      <c r="GY439" s="50"/>
      <c r="GZ439" s="50"/>
      <c r="HA439" s="50"/>
      <c r="HB439" s="50"/>
      <c r="HC439" s="50"/>
      <c r="HD439" s="50"/>
      <c r="HE439" s="50"/>
      <c r="HF439" s="50"/>
      <c r="HG439" s="50"/>
      <c r="HH439" s="50"/>
      <c r="HI439" s="50"/>
      <c r="HJ439" s="50"/>
      <c r="HK439" s="50"/>
      <c r="HL439" s="50"/>
      <c r="HM439" s="50"/>
      <c r="HN439" s="50"/>
      <c r="HO439" s="50"/>
      <c r="HP439" s="50"/>
      <c r="HQ439" s="50"/>
      <c r="HR439" s="50"/>
      <c r="HS439" s="50"/>
      <c r="HT439" s="50"/>
      <c r="HU439" s="50"/>
      <c r="HV439" s="50"/>
      <c r="HW439" s="50"/>
      <c r="HX439" s="50"/>
      <c r="HY439" s="50"/>
      <c r="HZ439" s="50"/>
      <c r="IA439" s="50"/>
      <c r="IB439" s="50"/>
      <c r="IC439" s="50"/>
      <c r="ID439" s="50"/>
      <c r="IE439" s="50"/>
      <c r="IF439" s="50"/>
      <c r="IG439" s="50"/>
      <c r="IH439" s="50"/>
      <c r="II439" s="50"/>
      <c r="IJ439" s="50"/>
      <c r="IK439" s="50"/>
      <c r="IL439" s="50"/>
      <c r="IM439" s="50"/>
      <c r="IN439" s="50"/>
      <c r="IO439" s="50"/>
      <c r="IP439" s="50"/>
      <c r="IQ439" s="50"/>
      <c r="IR439" s="50"/>
      <c r="IS439" s="50"/>
      <c r="IT439" s="50"/>
      <c r="IU439" s="50"/>
      <c r="IV439" s="50"/>
    </row>
    <row r="440" spans="1:256" s="251" customFormat="1" x14ac:dyDescent="0.2">
      <c r="A440" s="248"/>
      <c r="B440" s="235"/>
      <c r="C440" s="244"/>
      <c r="D440" s="50"/>
      <c r="E440" s="2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0"/>
      <c r="GL440" s="50"/>
      <c r="GM440" s="50"/>
      <c r="GN440" s="50"/>
      <c r="GO440" s="50"/>
      <c r="GP440" s="50"/>
      <c r="GQ440" s="50"/>
      <c r="GR440" s="50"/>
      <c r="GS440" s="50"/>
      <c r="GT440" s="50"/>
      <c r="GU440" s="50"/>
      <c r="GV440" s="50"/>
      <c r="GW440" s="50"/>
      <c r="GX440" s="50"/>
      <c r="GY440" s="50"/>
      <c r="GZ440" s="50"/>
      <c r="HA440" s="50"/>
      <c r="HB440" s="50"/>
      <c r="HC440" s="50"/>
      <c r="HD440" s="50"/>
      <c r="HE440" s="50"/>
      <c r="HF440" s="50"/>
      <c r="HG440" s="50"/>
      <c r="HH440" s="50"/>
      <c r="HI440" s="50"/>
      <c r="HJ440" s="50"/>
      <c r="HK440" s="50"/>
      <c r="HL440" s="50"/>
      <c r="HM440" s="50"/>
      <c r="HN440" s="50"/>
      <c r="HO440" s="50"/>
      <c r="HP440" s="50"/>
      <c r="HQ440" s="50"/>
      <c r="HR440" s="50"/>
      <c r="HS440" s="50"/>
      <c r="HT440" s="50"/>
      <c r="HU440" s="50"/>
      <c r="HV440" s="50"/>
      <c r="HW440" s="50"/>
      <c r="HX440" s="50"/>
      <c r="HY440" s="50"/>
      <c r="HZ440" s="50"/>
      <c r="IA440" s="50"/>
      <c r="IB440" s="50"/>
      <c r="IC440" s="50"/>
      <c r="ID440" s="50"/>
      <c r="IE440" s="50"/>
      <c r="IF440" s="50"/>
      <c r="IG440" s="50"/>
      <c r="IH440" s="50"/>
      <c r="II440" s="50"/>
      <c r="IJ440" s="50"/>
      <c r="IK440" s="50"/>
      <c r="IL440" s="50"/>
      <c r="IM440" s="50"/>
      <c r="IN440" s="50"/>
      <c r="IO440" s="50"/>
      <c r="IP440" s="50"/>
      <c r="IQ440" s="50"/>
      <c r="IR440" s="50"/>
      <c r="IS440" s="50"/>
      <c r="IT440" s="50"/>
      <c r="IU440" s="50"/>
      <c r="IV440" s="50"/>
    </row>
    <row r="441" spans="1:256" s="251" customFormat="1" x14ac:dyDescent="0.2">
      <c r="A441" s="248"/>
      <c r="B441" s="235"/>
      <c r="C441" s="244"/>
      <c r="D441" s="50"/>
      <c r="E441" s="2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0"/>
      <c r="GL441" s="50"/>
      <c r="GM441" s="50"/>
      <c r="GN441" s="50"/>
      <c r="GO441" s="50"/>
      <c r="GP441" s="50"/>
      <c r="GQ441" s="50"/>
      <c r="GR441" s="50"/>
      <c r="GS441" s="50"/>
      <c r="GT441" s="50"/>
      <c r="GU441" s="50"/>
      <c r="GV441" s="50"/>
      <c r="GW441" s="50"/>
      <c r="GX441" s="50"/>
      <c r="GY441" s="50"/>
      <c r="GZ441" s="50"/>
      <c r="HA441" s="50"/>
      <c r="HB441" s="50"/>
      <c r="HC441" s="50"/>
      <c r="HD441" s="50"/>
      <c r="HE441" s="50"/>
      <c r="HF441" s="50"/>
      <c r="HG441" s="50"/>
      <c r="HH441" s="50"/>
      <c r="HI441" s="50"/>
      <c r="HJ441" s="50"/>
      <c r="HK441" s="50"/>
      <c r="HL441" s="50"/>
      <c r="HM441" s="50"/>
      <c r="HN441" s="50"/>
      <c r="HO441" s="50"/>
      <c r="HP441" s="50"/>
      <c r="HQ441" s="50"/>
      <c r="HR441" s="50"/>
      <c r="HS441" s="50"/>
      <c r="HT441" s="50"/>
      <c r="HU441" s="50"/>
      <c r="HV441" s="50"/>
      <c r="HW441" s="50"/>
      <c r="HX441" s="50"/>
      <c r="HY441" s="50"/>
      <c r="HZ441" s="50"/>
      <c r="IA441" s="50"/>
      <c r="IB441" s="50"/>
      <c r="IC441" s="50"/>
      <c r="ID441" s="50"/>
      <c r="IE441" s="50"/>
      <c r="IF441" s="50"/>
      <c r="IG441" s="50"/>
      <c r="IH441" s="50"/>
      <c r="II441" s="50"/>
      <c r="IJ441" s="50"/>
      <c r="IK441" s="50"/>
      <c r="IL441" s="50"/>
      <c r="IM441" s="50"/>
      <c r="IN441" s="50"/>
      <c r="IO441" s="50"/>
      <c r="IP441" s="50"/>
      <c r="IQ441" s="50"/>
      <c r="IR441" s="50"/>
      <c r="IS441" s="50"/>
      <c r="IT441" s="50"/>
      <c r="IU441" s="50"/>
      <c r="IV441" s="50"/>
    </row>
    <row r="442" spans="1:256" s="251" customFormat="1" x14ac:dyDescent="0.2">
      <c r="A442" s="248"/>
      <c r="B442" s="235"/>
      <c r="C442" s="244"/>
      <c r="D442" s="50"/>
      <c r="E442" s="2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0"/>
      <c r="GL442" s="50"/>
      <c r="GM442" s="50"/>
      <c r="GN442" s="50"/>
      <c r="GO442" s="50"/>
      <c r="GP442" s="50"/>
      <c r="GQ442" s="50"/>
      <c r="GR442" s="50"/>
      <c r="GS442" s="50"/>
      <c r="GT442" s="50"/>
      <c r="GU442" s="50"/>
      <c r="GV442" s="50"/>
      <c r="GW442" s="50"/>
      <c r="GX442" s="50"/>
      <c r="GY442" s="50"/>
      <c r="GZ442" s="50"/>
      <c r="HA442" s="50"/>
      <c r="HB442" s="50"/>
      <c r="HC442" s="50"/>
      <c r="HD442" s="50"/>
      <c r="HE442" s="50"/>
      <c r="HF442" s="50"/>
      <c r="HG442" s="50"/>
      <c r="HH442" s="50"/>
      <c r="HI442" s="50"/>
      <c r="HJ442" s="50"/>
      <c r="HK442" s="50"/>
      <c r="HL442" s="50"/>
      <c r="HM442" s="50"/>
      <c r="HN442" s="50"/>
      <c r="HO442" s="50"/>
      <c r="HP442" s="50"/>
      <c r="HQ442" s="50"/>
      <c r="HR442" s="50"/>
      <c r="HS442" s="50"/>
      <c r="HT442" s="50"/>
      <c r="HU442" s="50"/>
      <c r="HV442" s="50"/>
      <c r="HW442" s="50"/>
      <c r="HX442" s="50"/>
      <c r="HY442" s="50"/>
      <c r="HZ442" s="50"/>
      <c r="IA442" s="50"/>
      <c r="IB442" s="50"/>
      <c r="IC442" s="50"/>
      <c r="ID442" s="50"/>
      <c r="IE442" s="50"/>
      <c r="IF442" s="50"/>
      <c r="IG442" s="50"/>
      <c r="IH442" s="50"/>
      <c r="II442" s="50"/>
      <c r="IJ442" s="50"/>
      <c r="IK442" s="50"/>
      <c r="IL442" s="50"/>
      <c r="IM442" s="50"/>
      <c r="IN442" s="50"/>
      <c r="IO442" s="50"/>
      <c r="IP442" s="50"/>
      <c r="IQ442" s="50"/>
      <c r="IR442" s="50"/>
      <c r="IS442" s="50"/>
      <c r="IT442" s="50"/>
      <c r="IU442" s="50"/>
      <c r="IV442" s="50"/>
    </row>
    <row r="443" spans="1:256" s="251" customFormat="1" x14ac:dyDescent="0.2">
      <c r="A443" s="248"/>
      <c r="B443" s="235"/>
      <c r="C443" s="244"/>
      <c r="D443" s="50"/>
      <c r="E443" s="2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  <c r="GG443" s="50"/>
      <c r="GH443" s="50"/>
      <c r="GI443" s="50"/>
      <c r="GJ443" s="50"/>
      <c r="GK443" s="50"/>
      <c r="GL443" s="50"/>
      <c r="GM443" s="50"/>
      <c r="GN443" s="50"/>
      <c r="GO443" s="50"/>
      <c r="GP443" s="50"/>
      <c r="GQ443" s="50"/>
      <c r="GR443" s="50"/>
      <c r="GS443" s="50"/>
      <c r="GT443" s="50"/>
      <c r="GU443" s="50"/>
      <c r="GV443" s="50"/>
      <c r="GW443" s="50"/>
      <c r="GX443" s="50"/>
      <c r="GY443" s="50"/>
      <c r="GZ443" s="50"/>
      <c r="HA443" s="50"/>
      <c r="HB443" s="50"/>
      <c r="HC443" s="50"/>
      <c r="HD443" s="50"/>
      <c r="HE443" s="50"/>
      <c r="HF443" s="50"/>
      <c r="HG443" s="50"/>
      <c r="HH443" s="50"/>
      <c r="HI443" s="50"/>
      <c r="HJ443" s="50"/>
      <c r="HK443" s="50"/>
      <c r="HL443" s="50"/>
      <c r="HM443" s="50"/>
      <c r="HN443" s="50"/>
      <c r="HO443" s="50"/>
      <c r="HP443" s="50"/>
      <c r="HQ443" s="50"/>
      <c r="HR443" s="50"/>
      <c r="HS443" s="50"/>
      <c r="HT443" s="50"/>
      <c r="HU443" s="50"/>
      <c r="HV443" s="50"/>
      <c r="HW443" s="50"/>
      <c r="HX443" s="50"/>
      <c r="HY443" s="50"/>
      <c r="HZ443" s="50"/>
      <c r="IA443" s="50"/>
      <c r="IB443" s="50"/>
      <c r="IC443" s="50"/>
      <c r="ID443" s="50"/>
      <c r="IE443" s="50"/>
      <c r="IF443" s="50"/>
      <c r="IG443" s="50"/>
      <c r="IH443" s="50"/>
      <c r="II443" s="50"/>
      <c r="IJ443" s="50"/>
      <c r="IK443" s="50"/>
      <c r="IL443" s="50"/>
      <c r="IM443" s="50"/>
      <c r="IN443" s="50"/>
      <c r="IO443" s="50"/>
      <c r="IP443" s="50"/>
      <c r="IQ443" s="50"/>
      <c r="IR443" s="50"/>
      <c r="IS443" s="50"/>
      <c r="IT443" s="50"/>
      <c r="IU443" s="50"/>
      <c r="IV443" s="50"/>
    </row>
    <row r="444" spans="1:256" s="251" customFormat="1" x14ac:dyDescent="0.2">
      <c r="A444" s="248"/>
      <c r="B444" s="235"/>
      <c r="C444" s="244"/>
      <c r="D444" s="50"/>
      <c r="E444" s="2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0"/>
      <c r="GL444" s="50"/>
      <c r="GM444" s="50"/>
      <c r="GN444" s="50"/>
      <c r="GO444" s="50"/>
      <c r="GP444" s="50"/>
      <c r="GQ444" s="50"/>
      <c r="GR444" s="50"/>
      <c r="GS444" s="50"/>
      <c r="GT444" s="50"/>
      <c r="GU444" s="50"/>
      <c r="GV444" s="50"/>
      <c r="GW444" s="50"/>
      <c r="GX444" s="50"/>
      <c r="GY444" s="50"/>
      <c r="GZ444" s="50"/>
      <c r="HA444" s="50"/>
      <c r="HB444" s="50"/>
      <c r="HC444" s="50"/>
      <c r="HD444" s="50"/>
      <c r="HE444" s="50"/>
      <c r="HF444" s="50"/>
      <c r="HG444" s="50"/>
      <c r="HH444" s="50"/>
      <c r="HI444" s="50"/>
      <c r="HJ444" s="50"/>
      <c r="HK444" s="50"/>
      <c r="HL444" s="50"/>
      <c r="HM444" s="50"/>
      <c r="HN444" s="50"/>
      <c r="HO444" s="50"/>
      <c r="HP444" s="50"/>
      <c r="HQ444" s="50"/>
      <c r="HR444" s="50"/>
      <c r="HS444" s="50"/>
      <c r="HT444" s="50"/>
      <c r="HU444" s="50"/>
      <c r="HV444" s="50"/>
      <c r="HW444" s="50"/>
      <c r="HX444" s="50"/>
      <c r="HY444" s="50"/>
      <c r="HZ444" s="50"/>
      <c r="IA444" s="50"/>
      <c r="IB444" s="50"/>
      <c r="IC444" s="50"/>
      <c r="ID444" s="50"/>
      <c r="IE444" s="50"/>
      <c r="IF444" s="50"/>
      <c r="IG444" s="50"/>
      <c r="IH444" s="50"/>
      <c r="II444" s="50"/>
      <c r="IJ444" s="50"/>
      <c r="IK444" s="50"/>
      <c r="IL444" s="50"/>
      <c r="IM444" s="50"/>
      <c r="IN444" s="50"/>
      <c r="IO444" s="50"/>
      <c r="IP444" s="50"/>
      <c r="IQ444" s="50"/>
      <c r="IR444" s="50"/>
      <c r="IS444" s="50"/>
      <c r="IT444" s="50"/>
      <c r="IU444" s="50"/>
      <c r="IV444" s="50"/>
    </row>
    <row r="445" spans="1:256" s="251" customFormat="1" x14ac:dyDescent="0.2">
      <c r="A445" s="248"/>
      <c r="B445" s="235"/>
      <c r="C445" s="244"/>
      <c r="D445" s="50"/>
      <c r="E445" s="2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0"/>
      <c r="GL445" s="50"/>
      <c r="GM445" s="50"/>
      <c r="GN445" s="50"/>
      <c r="GO445" s="50"/>
      <c r="GP445" s="50"/>
      <c r="GQ445" s="50"/>
      <c r="GR445" s="50"/>
      <c r="GS445" s="50"/>
      <c r="GT445" s="50"/>
      <c r="GU445" s="50"/>
      <c r="GV445" s="50"/>
      <c r="GW445" s="50"/>
      <c r="GX445" s="50"/>
      <c r="GY445" s="50"/>
      <c r="GZ445" s="50"/>
      <c r="HA445" s="50"/>
      <c r="HB445" s="50"/>
      <c r="HC445" s="50"/>
      <c r="HD445" s="50"/>
      <c r="HE445" s="50"/>
      <c r="HF445" s="50"/>
      <c r="HG445" s="50"/>
      <c r="HH445" s="50"/>
      <c r="HI445" s="50"/>
      <c r="HJ445" s="50"/>
      <c r="HK445" s="50"/>
      <c r="HL445" s="50"/>
      <c r="HM445" s="50"/>
      <c r="HN445" s="50"/>
      <c r="HO445" s="50"/>
      <c r="HP445" s="50"/>
      <c r="HQ445" s="50"/>
      <c r="HR445" s="50"/>
      <c r="HS445" s="50"/>
      <c r="HT445" s="50"/>
      <c r="HU445" s="50"/>
      <c r="HV445" s="50"/>
      <c r="HW445" s="50"/>
      <c r="HX445" s="50"/>
      <c r="HY445" s="50"/>
      <c r="HZ445" s="50"/>
      <c r="IA445" s="50"/>
      <c r="IB445" s="50"/>
      <c r="IC445" s="50"/>
      <c r="ID445" s="50"/>
      <c r="IE445" s="50"/>
      <c r="IF445" s="50"/>
      <c r="IG445" s="50"/>
      <c r="IH445" s="50"/>
      <c r="II445" s="50"/>
      <c r="IJ445" s="50"/>
      <c r="IK445" s="50"/>
      <c r="IL445" s="50"/>
      <c r="IM445" s="50"/>
      <c r="IN445" s="50"/>
      <c r="IO445" s="50"/>
      <c r="IP445" s="50"/>
      <c r="IQ445" s="50"/>
      <c r="IR445" s="50"/>
      <c r="IS445" s="50"/>
      <c r="IT445" s="50"/>
      <c r="IU445" s="50"/>
      <c r="IV445" s="50"/>
    </row>
    <row r="446" spans="1:256" s="251" customFormat="1" x14ac:dyDescent="0.2">
      <c r="A446" s="248"/>
      <c r="B446" s="235"/>
      <c r="C446" s="244"/>
      <c r="D446" s="50"/>
      <c r="E446" s="2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0"/>
      <c r="GL446" s="50"/>
      <c r="GM446" s="50"/>
      <c r="GN446" s="50"/>
      <c r="GO446" s="50"/>
      <c r="GP446" s="50"/>
      <c r="GQ446" s="50"/>
      <c r="GR446" s="50"/>
      <c r="GS446" s="50"/>
      <c r="GT446" s="50"/>
      <c r="GU446" s="50"/>
      <c r="GV446" s="50"/>
      <c r="GW446" s="50"/>
      <c r="GX446" s="50"/>
      <c r="GY446" s="50"/>
      <c r="GZ446" s="50"/>
      <c r="HA446" s="50"/>
      <c r="HB446" s="50"/>
      <c r="HC446" s="50"/>
      <c r="HD446" s="50"/>
      <c r="HE446" s="50"/>
      <c r="HF446" s="50"/>
      <c r="HG446" s="50"/>
      <c r="HH446" s="50"/>
      <c r="HI446" s="50"/>
      <c r="HJ446" s="50"/>
      <c r="HK446" s="50"/>
      <c r="HL446" s="50"/>
      <c r="HM446" s="50"/>
      <c r="HN446" s="50"/>
      <c r="HO446" s="50"/>
      <c r="HP446" s="50"/>
      <c r="HQ446" s="50"/>
      <c r="HR446" s="50"/>
      <c r="HS446" s="50"/>
      <c r="HT446" s="50"/>
      <c r="HU446" s="50"/>
      <c r="HV446" s="50"/>
      <c r="HW446" s="50"/>
      <c r="HX446" s="50"/>
      <c r="HY446" s="50"/>
      <c r="HZ446" s="50"/>
      <c r="IA446" s="50"/>
      <c r="IB446" s="50"/>
      <c r="IC446" s="50"/>
      <c r="ID446" s="50"/>
      <c r="IE446" s="50"/>
      <c r="IF446" s="50"/>
      <c r="IG446" s="50"/>
      <c r="IH446" s="50"/>
      <c r="II446" s="50"/>
      <c r="IJ446" s="50"/>
      <c r="IK446" s="50"/>
      <c r="IL446" s="50"/>
      <c r="IM446" s="50"/>
      <c r="IN446" s="50"/>
      <c r="IO446" s="50"/>
      <c r="IP446" s="50"/>
      <c r="IQ446" s="50"/>
      <c r="IR446" s="50"/>
      <c r="IS446" s="50"/>
      <c r="IT446" s="50"/>
      <c r="IU446" s="50"/>
      <c r="IV446" s="50"/>
    </row>
    <row r="447" spans="1:256" s="251" customFormat="1" x14ac:dyDescent="0.2">
      <c r="A447" s="248"/>
      <c r="B447" s="235"/>
      <c r="C447" s="244"/>
      <c r="D447" s="50"/>
      <c r="E447" s="2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0"/>
      <c r="GL447" s="50"/>
      <c r="GM447" s="50"/>
      <c r="GN447" s="50"/>
      <c r="GO447" s="50"/>
      <c r="GP447" s="50"/>
      <c r="GQ447" s="50"/>
      <c r="GR447" s="50"/>
      <c r="GS447" s="50"/>
      <c r="GT447" s="50"/>
      <c r="GU447" s="50"/>
      <c r="GV447" s="50"/>
      <c r="GW447" s="50"/>
      <c r="GX447" s="50"/>
      <c r="GY447" s="50"/>
      <c r="GZ447" s="50"/>
      <c r="HA447" s="50"/>
      <c r="HB447" s="50"/>
      <c r="HC447" s="50"/>
      <c r="HD447" s="50"/>
      <c r="HE447" s="50"/>
      <c r="HF447" s="50"/>
      <c r="HG447" s="50"/>
      <c r="HH447" s="50"/>
      <c r="HI447" s="50"/>
      <c r="HJ447" s="50"/>
      <c r="HK447" s="50"/>
      <c r="HL447" s="50"/>
      <c r="HM447" s="50"/>
      <c r="HN447" s="50"/>
      <c r="HO447" s="50"/>
      <c r="HP447" s="50"/>
      <c r="HQ447" s="50"/>
      <c r="HR447" s="50"/>
      <c r="HS447" s="50"/>
      <c r="HT447" s="50"/>
      <c r="HU447" s="50"/>
      <c r="HV447" s="50"/>
      <c r="HW447" s="50"/>
      <c r="HX447" s="50"/>
      <c r="HY447" s="50"/>
      <c r="HZ447" s="50"/>
      <c r="IA447" s="50"/>
      <c r="IB447" s="50"/>
      <c r="IC447" s="50"/>
      <c r="ID447" s="50"/>
      <c r="IE447" s="50"/>
      <c r="IF447" s="50"/>
      <c r="IG447" s="50"/>
      <c r="IH447" s="50"/>
      <c r="II447" s="50"/>
      <c r="IJ447" s="50"/>
      <c r="IK447" s="50"/>
      <c r="IL447" s="50"/>
      <c r="IM447" s="50"/>
      <c r="IN447" s="50"/>
      <c r="IO447" s="50"/>
      <c r="IP447" s="50"/>
      <c r="IQ447" s="50"/>
      <c r="IR447" s="50"/>
      <c r="IS447" s="50"/>
      <c r="IT447" s="50"/>
      <c r="IU447" s="50"/>
      <c r="IV447" s="50"/>
    </row>
    <row r="448" spans="1:256" s="251" customFormat="1" x14ac:dyDescent="0.2">
      <c r="A448" s="248"/>
      <c r="B448" s="235"/>
      <c r="C448" s="244"/>
      <c r="D448" s="50"/>
      <c r="E448" s="2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0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0"/>
      <c r="HW448" s="50"/>
      <c r="HX448" s="50"/>
      <c r="HY448" s="50"/>
      <c r="HZ448" s="50"/>
      <c r="IA448" s="50"/>
      <c r="IB448" s="50"/>
      <c r="IC448" s="50"/>
      <c r="ID448" s="50"/>
      <c r="IE448" s="50"/>
      <c r="IF448" s="50"/>
      <c r="IG448" s="50"/>
      <c r="IH448" s="50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  <c r="IS448" s="50"/>
      <c r="IT448" s="50"/>
      <c r="IU448" s="50"/>
      <c r="IV448" s="50"/>
    </row>
    <row r="449" spans="1:256" s="251" customFormat="1" x14ac:dyDescent="0.2">
      <c r="A449" s="248"/>
      <c r="B449" s="235"/>
      <c r="C449" s="244"/>
      <c r="D449" s="50"/>
      <c r="E449" s="2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0"/>
      <c r="GL449" s="50"/>
      <c r="GM449" s="50"/>
      <c r="GN449" s="50"/>
      <c r="GO449" s="50"/>
      <c r="GP449" s="50"/>
      <c r="GQ449" s="50"/>
      <c r="GR449" s="50"/>
      <c r="GS449" s="50"/>
      <c r="GT449" s="50"/>
      <c r="GU449" s="50"/>
      <c r="GV449" s="50"/>
      <c r="GW449" s="50"/>
      <c r="GX449" s="50"/>
      <c r="GY449" s="50"/>
      <c r="GZ449" s="50"/>
      <c r="HA449" s="50"/>
      <c r="HB449" s="50"/>
      <c r="HC449" s="50"/>
      <c r="HD449" s="50"/>
      <c r="HE449" s="50"/>
      <c r="HF449" s="50"/>
      <c r="HG449" s="50"/>
      <c r="HH449" s="50"/>
      <c r="HI449" s="50"/>
      <c r="HJ449" s="50"/>
      <c r="HK449" s="50"/>
      <c r="HL449" s="50"/>
      <c r="HM449" s="50"/>
      <c r="HN449" s="50"/>
      <c r="HO449" s="50"/>
      <c r="HP449" s="50"/>
      <c r="HQ449" s="50"/>
      <c r="HR449" s="50"/>
      <c r="HS449" s="50"/>
      <c r="HT449" s="50"/>
      <c r="HU449" s="50"/>
      <c r="HV449" s="50"/>
      <c r="HW449" s="50"/>
      <c r="HX449" s="50"/>
      <c r="HY449" s="50"/>
      <c r="HZ449" s="50"/>
      <c r="IA449" s="50"/>
      <c r="IB449" s="50"/>
      <c r="IC449" s="50"/>
      <c r="ID449" s="50"/>
      <c r="IE449" s="50"/>
      <c r="IF449" s="50"/>
      <c r="IG449" s="50"/>
      <c r="IH449" s="50"/>
      <c r="II449" s="50"/>
      <c r="IJ449" s="50"/>
      <c r="IK449" s="50"/>
      <c r="IL449" s="50"/>
      <c r="IM449" s="50"/>
      <c r="IN449" s="50"/>
      <c r="IO449" s="50"/>
      <c r="IP449" s="50"/>
      <c r="IQ449" s="50"/>
      <c r="IR449" s="50"/>
      <c r="IS449" s="50"/>
      <c r="IT449" s="50"/>
      <c r="IU449" s="50"/>
      <c r="IV449" s="50"/>
    </row>
    <row r="450" spans="1:256" s="251" customFormat="1" x14ac:dyDescent="0.2">
      <c r="A450" s="248"/>
      <c r="B450" s="235"/>
      <c r="C450" s="244"/>
      <c r="D450" s="50"/>
      <c r="E450" s="2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  <c r="GG450" s="50"/>
      <c r="GH450" s="50"/>
      <c r="GI450" s="50"/>
      <c r="GJ450" s="50"/>
      <c r="GK450" s="50"/>
      <c r="GL450" s="50"/>
      <c r="GM450" s="50"/>
      <c r="GN450" s="50"/>
      <c r="GO450" s="50"/>
      <c r="GP450" s="50"/>
      <c r="GQ450" s="50"/>
      <c r="GR450" s="50"/>
      <c r="GS450" s="50"/>
      <c r="GT450" s="50"/>
      <c r="GU450" s="50"/>
      <c r="GV450" s="50"/>
      <c r="GW450" s="50"/>
      <c r="GX450" s="50"/>
      <c r="GY450" s="50"/>
      <c r="GZ450" s="50"/>
      <c r="HA450" s="50"/>
      <c r="HB450" s="50"/>
      <c r="HC450" s="50"/>
      <c r="HD450" s="50"/>
      <c r="HE450" s="50"/>
      <c r="HF450" s="50"/>
      <c r="HG450" s="50"/>
      <c r="HH450" s="50"/>
      <c r="HI450" s="50"/>
      <c r="HJ450" s="50"/>
      <c r="HK450" s="50"/>
      <c r="HL450" s="50"/>
      <c r="HM450" s="50"/>
      <c r="HN450" s="50"/>
      <c r="HO450" s="50"/>
      <c r="HP450" s="50"/>
      <c r="HQ450" s="50"/>
      <c r="HR450" s="50"/>
      <c r="HS450" s="50"/>
      <c r="HT450" s="50"/>
      <c r="HU450" s="50"/>
      <c r="HV450" s="50"/>
      <c r="HW450" s="50"/>
      <c r="HX450" s="50"/>
      <c r="HY450" s="50"/>
      <c r="HZ450" s="50"/>
      <c r="IA450" s="50"/>
      <c r="IB450" s="50"/>
      <c r="IC450" s="50"/>
      <c r="ID450" s="50"/>
      <c r="IE450" s="50"/>
      <c r="IF450" s="50"/>
      <c r="IG450" s="50"/>
      <c r="IH450" s="50"/>
      <c r="II450" s="50"/>
      <c r="IJ450" s="50"/>
      <c r="IK450" s="50"/>
      <c r="IL450" s="50"/>
      <c r="IM450" s="50"/>
      <c r="IN450" s="50"/>
      <c r="IO450" s="50"/>
      <c r="IP450" s="50"/>
      <c r="IQ450" s="50"/>
      <c r="IR450" s="50"/>
      <c r="IS450" s="50"/>
      <c r="IT450" s="50"/>
      <c r="IU450" s="50"/>
      <c r="IV450" s="50"/>
    </row>
    <row r="451" spans="1:256" s="251" customFormat="1" x14ac:dyDescent="0.2">
      <c r="A451" s="248"/>
      <c r="B451" s="235"/>
      <c r="C451" s="244"/>
      <c r="D451" s="50"/>
      <c r="E451" s="2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  <c r="GG451" s="50"/>
      <c r="GH451" s="50"/>
      <c r="GI451" s="50"/>
      <c r="GJ451" s="50"/>
      <c r="GK451" s="50"/>
      <c r="GL451" s="50"/>
      <c r="GM451" s="50"/>
      <c r="GN451" s="50"/>
      <c r="GO451" s="50"/>
      <c r="GP451" s="50"/>
      <c r="GQ451" s="50"/>
      <c r="GR451" s="50"/>
      <c r="GS451" s="50"/>
      <c r="GT451" s="50"/>
      <c r="GU451" s="50"/>
      <c r="GV451" s="50"/>
      <c r="GW451" s="50"/>
      <c r="GX451" s="50"/>
      <c r="GY451" s="50"/>
      <c r="GZ451" s="50"/>
      <c r="HA451" s="50"/>
      <c r="HB451" s="50"/>
      <c r="HC451" s="50"/>
      <c r="HD451" s="50"/>
      <c r="HE451" s="50"/>
      <c r="HF451" s="50"/>
      <c r="HG451" s="50"/>
      <c r="HH451" s="50"/>
      <c r="HI451" s="50"/>
      <c r="HJ451" s="50"/>
      <c r="HK451" s="50"/>
      <c r="HL451" s="50"/>
      <c r="HM451" s="50"/>
      <c r="HN451" s="50"/>
      <c r="HO451" s="50"/>
      <c r="HP451" s="50"/>
      <c r="HQ451" s="50"/>
      <c r="HR451" s="50"/>
      <c r="HS451" s="50"/>
      <c r="HT451" s="50"/>
      <c r="HU451" s="50"/>
      <c r="HV451" s="50"/>
      <c r="HW451" s="50"/>
      <c r="HX451" s="50"/>
      <c r="HY451" s="50"/>
      <c r="HZ451" s="50"/>
      <c r="IA451" s="50"/>
      <c r="IB451" s="50"/>
      <c r="IC451" s="50"/>
      <c r="ID451" s="50"/>
      <c r="IE451" s="50"/>
      <c r="IF451" s="50"/>
      <c r="IG451" s="50"/>
      <c r="IH451" s="50"/>
      <c r="II451" s="50"/>
      <c r="IJ451" s="50"/>
      <c r="IK451" s="50"/>
      <c r="IL451" s="50"/>
      <c r="IM451" s="50"/>
      <c r="IN451" s="50"/>
      <c r="IO451" s="50"/>
      <c r="IP451" s="50"/>
      <c r="IQ451" s="50"/>
      <c r="IR451" s="50"/>
      <c r="IS451" s="50"/>
      <c r="IT451" s="50"/>
      <c r="IU451" s="50"/>
      <c r="IV451" s="50"/>
    </row>
    <row r="452" spans="1:256" s="251" customFormat="1" x14ac:dyDescent="0.2">
      <c r="A452" s="248"/>
      <c r="B452" s="235"/>
      <c r="C452" s="244"/>
      <c r="D452" s="50"/>
      <c r="E452" s="2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  <c r="GG452" s="50"/>
      <c r="GH452" s="50"/>
      <c r="GI452" s="50"/>
      <c r="GJ452" s="50"/>
      <c r="GK452" s="50"/>
      <c r="GL452" s="50"/>
      <c r="GM452" s="50"/>
      <c r="GN452" s="50"/>
      <c r="GO452" s="50"/>
      <c r="GP452" s="50"/>
      <c r="GQ452" s="50"/>
      <c r="GR452" s="50"/>
      <c r="GS452" s="50"/>
      <c r="GT452" s="50"/>
      <c r="GU452" s="50"/>
      <c r="GV452" s="50"/>
      <c r="GW452" s="50"/>
      <c r="GX452" s="50"/>
      <c r="GY452" s="50"/>
      <c r="GZ452" s="50"/>
      <c r="HA452" s="50"/>
      <c r="HB452" s="50"/>
      <c r="HC452" s="50"/>
      <c r="HD452" s="50"/>
      <c r="HE452" s="50"/>
      <c r="HF452" s="50"/>
      <c r="HG452" s="50"/>
      <c r="HH452" s="50"/>
      <c r="HI452" s="50"/>
      <c r="HJ452" s="50"/>
      <c r="HK452" s="50"/>
      <c r="HL452" s="50"/>
      <c r="HM452" s="50"/>
      <c r="HN452" s="50"/>
      <c r="HO452" s="50"/>
      <c r="HP452" s="50"/>
      <c r="HQ452" s="50"/>
      <c r="HR452" s="50"/>
      <c r="HS452" s="50"/>
      <c r="HT452" s="50"/>
      <c r="HU452" s="50"/>
      <c r="HV452" s="50"/>
      <c r="HW452" s="50"/>
      <c r="HX452" s="50"/>
      <c r="HY452" s="50"/>
      <c r="HZ452" s="50"/>
      <c r="IA452" s="50"/>
      <c r="IB452" s="50"/>
      <c r="IC452" s="50"/>
      <c r="ID452" s="50"/>
      <c r="IE452" s="50"/>
      <c r="IF452" s="50"/>
      <c r="IG452" s="50"/>
      <c r="IH452" s="50"/>
      <c r="II452" s="50"/>
      <c r="IJ452" s="50"/>
      <c r="IK452" s="50"/>
      <c r="IL452" s="50"/>
      <c r="IM452" s="50"/>
      <c r="IN452" s="50"/>
      <c r="IO452" s="50"/>
      <c r="IP452" s="50"/>
      <c r="IQ452" s="50"/>
      <c r="IR452" s="50"/>
      <c r="IS452" s="50"/>
      <c r="IT452" s="50"/>
      <c r="IU452" s="50"/>
      <c r="IV452" s="50"/>
    </row>
    <row r="453" spans="1:256" s="251" customFormat="1" x14ac:dyDescent="0.2">
      <c r="A453" s="248"/>
      <c r="B453" s="235"/>
      <c r="C453" s="244"/>
      <c r="D453" s="50"/>
      <c r="E453" s="2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0"/>
      <c r="GL453" s="50"/>
      <c r="GM453" s="50"/>
      <c r="GN453" s="50"/>
      <c r="GO453" s="50"/>
      <c r="GP453" s="50"/>
      <c r="GQ453" s="50"/>
      <c r="GR453" s="50"/>
      <c r="GS453" s="50"/>
      <c r="GT453" s="50"/>
      <c r="GU453" s="50"/>
      <c r="GV453" s="50"/>
      <c r="GW453" s="50"/>
      <c r="GX453" s="50"/>
      <c r="GY453" s="50"/>
      <c r="GZ453" s="50"/>
      <c r="HA453" s="50"/>
      <c r="HB453" s="50"/>
      <c r="HC453" s="50"/>
      <c r="HD453" s="50"/>
      <c r="HE453" s="50"/>
      <c r="HF453" s="50"/>
      <c r="HG453" s="50"/>
      <c r="HH453" s="50"/>
      <c r="HI453" s="50"/>
      <c r="HJ453" s="50"/>
      <c r="HK453" s="50"/>
      <c r="HL453" s="50"/>
      <c r="HM453" s="50"/>
      <c r="HN453" s="50"/>
      <c r="HO453" s="50"/>
      <c r="HP453" s="50"/>
      <c r="HQ453" s="50"/>
      <c r="HR453" s="50"/>
      <c r="HS453" s="50"/>
      <c r="HT453" s="50"/>
      <c r="HU453" s="50"/>
      <c r="HV453" s="50"/>
      <c r="HW453" s="50"/>
      <c r="HX453" s="50"/>
      <c r="HY453" s="50"/>
      <c r="HZ453" s="50"/>
      <c r="IA453" s="50"/>
      <c r="IB453" s="50"/>
      <c r="IC453" s="50"/>
      <c r="ID453" s="50"/>
      <c r="IE453" s="50"/>
      <c r="IF453" s="50"/>
      <c r="IG453" s="50"/>
      <c r="IH453" s="50"/>
      <c r="II453" s="50"/>
      <c r="IJ453" s="50"/>
      <c r="IK453" s="50"/>
      <c r="IL453" s="50"/>
      <c r="IM453" s="50"/>
      <c r="IN453" s="50"/>
      <c r="IO453" s="50"/>
      <c r="IP453" s="50"/>
      <c r="IQ453" s="50"/>
      <c r="IR453" s="50"/>
      <c r="IS453" s="50"/>
      <c r="IT453" s="50"/>
      <c r="IU453" s="50"/>
      <c r="IV453" s="50"/>
    </row>
    <row r="454" spans="1:256" s="251" customFormat="1" x14ac:dyDescent="0.2">
      <c r="A454" s="248"/>
      <c r="B454" s="235"/>
      <c r="C454" s="244"/>
      <c r="D454" s="50"/>
      <c r="E454" s="2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0"/>
      <c r="GL454" s="50"/>
      <c r="GM454" s="50"/>
      <c r="GN454" s="50"/>
      <c r="GO454" s="50"/>
      <c r="GP454" s="50"/>
      <c r="GQ454" s="50"/>
      <c r="GR454" s="50"/>
      <c r="GS454" s="50"/>
      <c r="GT454" s="50"/>
      <c r="GU454" s="50"/>
      <c r="GV454" s="50"/>
      <c r="GW454" s="50"/>
      <c r="GX454" s="50"/>
      <c r="GY454" s="50"/>
      <c r="GZ454" s="50"/>
      <c r="HA454" s="50"/>
      <c r="HB454" s="50"/>
      <c r="HC454" s="50"/>
      <c r="HD454" s="50"/>
      <c r="HE454" s="50"/>
      <c r="HF454" s="50"/>
      <c r="HG454" s="50"/>
      <c r="HH454" s="50"/>
      <c r="HI454" s="50"/>
      <c r="HJ454" s="50"/>
      <c r="HK454" s="50"/>
      <c r="HL454" s="50"/>
      <c r="HM454" s="50"/>
      <c r="HN454" s="50"/>
      <c r="HO454" s="50"/>
      <c r="HP454" s="50"/>
      <c r="HQ454" s="50"/>
      <c r="HR454" s="50"/>
      <c r="HS454" s="50"/>
      <c r="HT454" s="50"/>
      <c r="HU454" s="50"/>
      <c r="HV454" s="50"/>
      <c r="HW454" s="50"/>
      <c r="HX454" s="50"/>
      <c r="HY454" s="50"/>
      <c r="HZ454" s="50"/>
      <c r="IA454" s="50"/>
      <c r="IB454" s="50"/>
      <c r="IC454" s="50"/>
      <c r="ID454" s="50"/>
      <c r="IE454" s="50"/>
      <c r="IF454" s="50"/>
      <c r="IG454" s="50"/>
      <c r="IH454" s="50"/>
      <c r="II454" s="50"/>
      <c r="IJ454" s="50"/>
      <c r="IK454" s="50"/>
      <c r="IL454" s="50"/>
      <c r="IM454" s="50"/>
      <c r="IN454" s="50"/>
      <c r="IO454" s="50"/>
      <c r="IP454" s="50"/>
      <c r="IQ454" s="50"/>
      <c r="IR454" s="50"/>
      <c r="IS454" s="50"/>
      <c r="IT454" s="50"/>
      <c r="IU454" s="50"/>
      <c r="IV454" s="50"/>
    </row>
    <row r="455" spans="1:256" s="251" customFormat="1" x14ac:dyDescent="0.2">
      <c r="A455" s="248"/>
      <c r="B455" s="235"/>
      <c r="C455" s="244"/>
      <c r="D455" s="50"/>
      <c r="E455" s="2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0"/>
      <c r="GL455" s="50"/>
      <c r="GM455" s="50"/>
      <c r="GN455" s="50"/>
      <c r="GO455" s="50"/>
      <c r="GP455" s="50"/>
      <c r="GQ455" s="50"/>
      <c r="GR455" s="50"/>
      <c r="GS455" s="50"/>
      <c r="GT455" s="50"/>
      <c r="GU455" s="50"/>
      <c r="GV455" s="50"/>
      <c r="GW455" s="50"/>
      <c r="GX455" s="50"/>
      <c r="GY455" s="50"/>
      <c r="GZ455" s="50"/>
      <c r="HA455" s="50"/>
      <c r="HB455" s="50"/>
      <c r="HC455" s="50"/>
      <c r="HD455" s="50"/>
      <c r="HE455" s="50"/>
      <c r="HF455" s="50"/>
      <c r="HG455" s="50"/>
      <c r="HH455" s="50"/>
      <c r="HI455" s="50"/>
      <c r="HJ455" s="50"/>
      <c r="HK455" s="50"/>
      <c r="HL455" s="50"/>
      <c r="HM455" s="50"/>
      <c r="HN455" s="50"/>
      <c r="HO455" s="50"/>
      <c r="HP455" s="50"/>
      <c r="HQ455" s="50"/>
      <c r="HR455" s="50"/>
      <c r="HS455" s="50"/>
      <c r="HT455" s="50"/>
      <c r="HU455" s="50"/>
      <c r="HV455" s="50"/>
      <c r="HW455" s="50"/>
      <c r="HX455" s="50"/>
      <c r="HY455" s="50"/>
      <c r="HZ455" s="50"/>
      <c r="IA455" s="50"/>
      <c r="IB455" s="50"/>
      <c r="IC455" s="50"/>
      <c r="ID455" s="50"/>
      <c r="IE455" s="50"/>
      <c r="IF455" s="50"/>
      <c r="IG455" s="50"/>
      <c r="IH455" s="50"/>
      <c r="II455" s="50"/>
      <c r="IJ455" s="50"/>
      <c r="IK455" s="50"/>
      <c r="IL455" s="50"/>
      <c r="IM455" s="50"/>
      <c r="IN455" s="50"/>
      <c r="IO455" s="50"/>
      <c r="IP455" s="50"/>
      <c r="IQ455" s="50"/>
      <c r="IR455" s="50"/>
      <c r="IS455" s="50"/>
      <c r="IT455" s="50"/>
      <c r="IU455" s="50"/>
      <c r="IV455" s="50"/>
    </row>
    <row r="456" spans="1:256" s="251" customFormat="1" x14ac:dyDescent="0.2">
      <c r="A456" s="248"/>
      <c r="B456" s="235"/>
      <c r="C456" s="244"/>
      <c r="D456" s="50"/>
      <c r="E456" s="2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0"/>
      <c r="GL456" s="50"/>
      <c r="GM456" s="50"/>
      <c r="GN456" s="50"/>
      <c r="GO456" s="50"/>
      <c r="GP456" s="50"/>
      <c r="GQ456" s="50"/>
      <c r="GR456" s="50"/>
      <c r="GS456" s="50"/>
      <c r="GT456" s="50"/>
      <c r="GU456" s="50"/>
      <c r="GV456" s="50"/>
      <c r="GW456" s="50"/>
      <c r="GX456" s="50"/>
      <c r="GY456" s="50"/>
      <c r="GZ456" s="50"/>
      <c r="HA456" s="50"/>
      <c r="HB456" s="50"/>
      <c r="HC456" s="50"/>
      <c r="HD456" s="50"/>
      <c r="HE456" s="50"/>
      <c r="HF456" s="50"/>
      <c r="HG456" s="50"/>
      <c r="HH456" s="50"/>
      <c r="HI456" s="50"/>
      <c r="HJ456" s="50"/>
      <c r="HK456" s="50"/>
      <c r="HL456" s="50"/>
      <c r="HM456" s="50"/>
      <c r="HN456" s="50"/>
      <c r="HO456" s="50"/>
      <c r="HP456" s="50"/>
      <c r="HQ456" s="50"/>
      <c r="HR456" s="50"/>
      <c r="HS456" s="50"/>
      <c r="HT456" s="50"/>
      <c r="HU456" s="50"/>
      <c r="HV456" s="50"/>
      <c r="HW456" s="50"/>
      <c r="HX456" s="50"/>
      <c r="HY456" s="50"/>
      <c r="HZ456" s="50"/>
      <c r="IA456" s="50"/>
      <c r="IB456" s="50"/>
      <c r="IC456" s="50"/>
      <c r="ID456" s="50"/>
      <c r="IE456" s="50"/>
      <c r="IF456" s="50"/>
      <c r="IG456" s="50"/>
      <c r="IH456" s="50"/>
      <c r="II456" s="50"/>
      <c r="IJ456" s="50"/>
      <c r="IK456" s="50"/>
      <c r="IL456" s="50"/>
      <c r="IM456" s="50"/>
      <c r="IN456" s="50"/>
      <c r="IO456" s="50"/>
      <c r="IP456" s="50"/>
      <c r="IQ456" s="50"/>
      <c r="IR456" s="50"/>
      <c r="IS456" s="50"/>
      <c r="IT456" s="50"/>
      <c r="IU456" s="50"/>
      <c r="IV456" s="50"/>
    </row>
    <row r="457" spans="1:256" s="251" customFormat="1" x14ac:dyDescent="0.2">
      <c r="A457" s="248"/>
      <c r="B457" s="235"/>
      <c r="C457" s="244"/>
      <c r="D457" s="50"/>
      <c r="E457" s="2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0"/>
      <c r="GL457" s="50"/>
      <c r="GM457" s="50"/>
      <c r="GN457" s="50"/>
      <c r="GO457" s="50"/>
      <c r="GP457" s="50"/>
      <c r="GQ457" s="50"/>
      <c r="GR457" s="50"/>
      <c r="GS457" s="50"/>
      <c r="GT457" s="50"/>
      <c r="GU457" s="50"/>
      <c r="GV457" s="50"/>
      <c r="GW457" s="50"/>
      <c r="GX457" s="50"/>
      <c r="GY457" s="50"/>
      <c r="GZ457" s="50"/>
      <c r="HA457" s="50"/>
      <c r="HB457" s="50"/>
      <c r="HC457" s="50"/>
      <c r="HD457" s="50"/>
      <c r="HE457" s="50"/>
      <c r="HF457" s="50"/>
      <c r="HG457" s="50"/>
      <c r="HH457" s="50"/>
      <c r="HI457" s="50"/>
      <c r="HJ457" s="50"/>
      <c r="HK457" s="50"/>
      <c r="HL457" s="50"/>
      <c r="HM457" s="50"/>
      <c r="HN457" s="50"/>
      <c r="HO457" s="50"/>
      <c r="HP457" s="50"/>
      <c r="HQ457" s="50"/>
      <c r="HR457" s="50"/>
      <c r="HS457" s="50"/>
      <c r="HT457" s="50"/>
      <c r="HU457" s="50"/>
      <c r="HV457" s="50"/>
      <c r="HW457" s="50"/>
      <c r="HX457" s="50"/>
      <c r="HY457" s="50"/>
      <c r="HZ457" s="50"/>
      <c r="IA457" s="50"/>
      <c r="IB457" s="50"/>
      <c r="IC457" s="50"/>
      <c r="ID457" s="50"/>
      <c r="IE457" s="50"/>
      <c r="IF457" s="50"/>
      <c r="IG457" s="50"/>
      <c r="IH457" s="50"/>
      <c r="II457" s="50"/>
      <c r="IJ457" s="50"/>
      <c r="IK457" s="50"/>
      <c r="IL457" s="50"/>
      <c r="IM457" s="50"/>
      <c r="IN457" s="50"/>
      <c r="IO457" s="50"/>
      <c r="IP457" s="50"/>
      <c r="IQ457" s="50"/>
      <c r="IR457" s="50"/>
      <c r="IS457" s="50"/>
      <c r="IT457" s="50"/>
      <c r="IU457" s="50"/>
      <c r="IV457" s="50"/>
    </row>
    <row r="458" spans="1:256" s="251" customFormat="1" x14ac:dyDescent="0.2">
      <c r="A458" s="248"/>
      <c r="B458" s="235"/>
      <c r="C458" s="244"/>
      <c r="D458" s="50"/>
      <c r="E458" s="2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0"/>
      <c r="GL458" s="50"/>
      <c r="GM458" s="50"/>
      <c r="GN458" s="50"/>
      <c r="GO458" s="50"/>
      <c r="GP458" s="50"/>
      <c r="GQ458" s="50"/>
      <c r="GR458" s="50"/>
      <c r="GS458" s="50"/>
      <c r="GT458" s="50"/>
      <c r="GU458" s="50"/>
      <c r="GV458" s="50"/>
      <c r="GW458" s="50"/>
      <c r="GX458" s="50"/>
      <c r="GY458" s="50"/>
      <c r="GZ458" s="50"/>
      <c r="HA458" s="50"/>
      <c r="HB458" s="50"/>
      <c r="HC458" s="50"/>
      <c r="HD458" s="50"/>
      <c r="HE458" s="50"/>
      <c r="HF458" s="50"/>
      <c r="HG458" s="50"/>
      <c r="HH458" s="50"/>
      <c r="HI458" s="50"/>
      <c r="HJ458" s="50"/>
      <c r="HK458" s="50"/>
      <c r="HL458" s="50"/>
      <c r="HM458" s="50"/>
      <c r="HN458" s="50"/>
      <c r="HO458" s="50"/>
      <c r="HP458" s="50"/>
      <c r="HQ458" s="50"/>
      <c r="HR458" s="50"/>
      <c r="HS458" s="50"/>
      <c r="HT458" s="50"/>
      <c r="HU458" s="50"/>
      <c r="HV458" s="50"/>
      <c r="HW458" s="50"/>
      <c r="HX458" s="50"/>
      <c r="HY458" s="50"/>
      <c r="HZ458" s="50"/>
      <c r="IA458" s="50"/>
      <c r="IB458" s="50"/>
      <c r="IC458" s="50"/>
      <c r="ID458" s="50"/>
      <c r="IE458" s="50"/>
      <c r="IF458" s="50"/>
      <c r="IG458" s="50"/>
      <c r="IH458" s="50"/>
      <c r="II458" s="50"/>
      <c r="IJ458" s="50"/>
      <c r="IK458" s="50"/>
      <c r="IL458" s="50"/>
      <c r="IM458" s="50"/>
      <c r="IN458" s="50"/>
      <c r="IO458" s="50"/>
      <c r="IP458" s="50"/>
      <c r="IQ458" s="50"/>
      <c r="IR458" s="50"/>
      <c r="IS458" s="50"/>
      <c r="IT458" s="50"/>
      <c r="IU458" s="50"/>
      <c r="IV458" s="50"/>
    </row>
    <row r="459" spans="1:256" s="251" customFormat="1" x14ac:dyDescent="0.2">
      <c r="A459" s="248"/>
      <c r="B459" s="235"/>
      <c r="C459" s="244"/>
      <c r="D459" s="50"/>
      <c r="E459" s="2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  <c r="IT459" s="50"/>
      <c r="IU459" s="50"/>
      <c r="IV459" s="50"/>
    </row>
    <row r="460" spans="1:256" s="251" customFormat="1" x14ac:dyDescent="0.2">
      <c r="A460" s="248"/>
      <c r="B460" s="235"/>
      <c r="C460" s="244"/>
      <c r="D460" s="50"/>
      <c r="E460" s="2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0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0"/>
      <c r="HW460" s="50"/>
      <c r="HX460" s="50"/>
      <c r="HY460" s="50"/>
      <c r="HZ460" s="50"/>
      <c r="IA460" s="50"/>
      <c r="IB460" s="50"/>
      <c r="IC460" s="50"/>
      <c r="ID460" s="50"/>
      <c r="IE460" s="50"/>
      <c r="IF460" s="50"/>
      <c r="IG460" s="50"/>
      <c r="IH460" s="50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  <c r="IS460" s="50"/>
      <c r="IT460" s="50"/>
      <c r="IU460" s="50"/>
      <c r="IV460" s="50"/>
    </row>
    <row r="461" spans="1:256" s="251" customFormat="1" x14ac:dyDescent="0.2">
      <c r="A461" s="248"/>
      <c r="B461" s="235"/>
      <c r="C461" s="244"/>
      <c r="D461" s="50"/>
      <c r="E461" s="2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0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0"/>
      <c r="HW461" s="50"/>
      <c r="HX461" s="50"/>
      <c r="HY461" s="50"/>
      <c r="HZ461" s="50"/>
      <c r="IA461" s="50"/>
      <c r="IB461" s="50"/>
      <c r="IC461" s="50"/>
      <c r="ID461" s="50"/>
      <c r="IE461" s="50"/>
      <c r="IF461" s="50"/>
      <c r="IG461" s="50"/>
      <c r="IH461" s="50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  <c r="IS461" s="50"/>
      <c r="IT461" s="50"/>
      <c r="IU461" s="50"/>
      <c r="IV461" s="50"/>
    </row>
    <row r="462" spans="1:256" s="251" customFormat="1" x14ac:dyDescent="0.2">
      <c r="A462" s="248"/>
      <c r="B462" s="235"/>
      <c r="C462" s="244"/>
      <c r="D462" s="50"/>
      <c r="E462" s="2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  <c r="GG462" s="50"/>
      <c r="GH462" s="50"/>
      <c r="GI462" s="50"/>
      <c r="GJ462" s="50"/>
      <c r="GK462" s="50"/>
      <c r="GL462" s="50"/>
      <c r="GM462" s="50"/>
      <c r="GN462" s="50"/>
      <c r="GO462" s="50"/>
      <c r="GP462" s="50"/>
      <c r="GQ462" s="50"/>
      <c r="GR462" s="50"/>
      <c r="GS462" s="50"/>
      <c r="GT462" s="50"/>
      <c r="GU462" s="50"/>
      <c r="GV462" s="50"/>
      <c r="GW462" s="50"/>
      <c r="GX462" s="50"/>
      <c r="GY462" s="50"/>
      <c r="GZ462" s="50"/>
      <c r="HA462" s="50"/>
      <c r="HB462" s="50"/>
      <c r="HC462" s="50"/>
      <c r="HD462" s="50"/>
      <c r="HE462" s="50"/>
      <c r="HF462" s="50"/>
      <c r="HG462" s="50"/>
      <c r="HH462" s="50"/>
      <c r="HI462" s="50"/>
      <c r="HJ462" s="50"/>
      <c r="HK462" s="50"/>
      <c r="HL462" s="50"/>
      <c r="HM462" s="50"/>
      <c r="HN462" s="50"/>
      <c r="HO462" s="50"/>
      <c r="HP462" s="50"/>
      <c r="HQ462" s="50"/>
      <c r="HR462" s="50"/>
      <c r="HS462" s="50"/>
      <c r="HT462" s="50"/>
      <c r="HU462" s="50"/>
      <c r="HV462" s="50"/>
      <c r="HW462" s="50"/>
      <c r="HX462" s="50"/>
      <c r="HY462" s="50"/>
      <c r="HZ462" s="50"/>
      <c r="IA462" s="50"/>
      <c r="IB462" s="50"/>
      <c r="IC462" s="50"/>
      <c r="ID462" s="50"/>
      <c r="IE462" s="50"/>
      <c r="IF462" s="50"/>
      <c r="IG462" s="50"/>
      <c r="IH462" s="50"/>
      <c r="II462" s="50"/>
      <c r="IJ462" s="50"/>
      <c r="IK462" s="50"/>
      <c r="IL462" s="50"/>
      <c r="IM462" s="50"/>
      <c r="IN462" s="50"/>
      <c r="IO462" s="50"/>
      <c r="IP462" s="50"/>
      <c r="IQ462" s="50"/>
      <c r="IR462" s="50"/>
      <c r="IS462" s="50"/>
      <c r="IT462" s="50"/>
      <c r="IU462" s="50"/>
      <c r="IV462" s="50"/>
    </row>
    <row r="463" spans="1:256" s="251" customFormat="1" x14ac:dyDescent="0.2">
      <c r="A463" s="248"/>
      <c r="B463" s="235"/>
      <c r="C463" s="244"/>
      <c r="D463" s="50"/>
      <c r="E463" s="2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  <c r="GG463" s="50"/>
      <c r="GH463" s="50"/>
      <c r="GI463" s="50"/>
      <c r="GJ463" s="50"/>
      <c r="GK463" s="50"/>
      <c r="GL463" s="50"/>
      <c r="GM463" s="50"/>
      <c r="GN463" s="50"/>
      <c r="GO463" s="50"/>
      <c r="GP463" s="50"/>
      <c r="GQ463" s="50"/>
      <c r="GR463" s="50"/>
      <c r="GS463" s="50"/>
      <c r="GT463" s="50"/>
      <c r="GU463" s="50"/>
      <c r="GV463" s="50"/>
      <c r="GW463" s="50"/>
      <c r="GX463" s="50"/>
      <c r="GY463" s="50"/>
      <c r="GZ463" s="50"/>
      <c r="HA463" s="50"/>
      <c r="HB463" s="50"/>
      <c r="HC463" s="50"/>
      <c r="HD463" s="50"/>
      <c r="HE463" s="50"/>
      <c r="HF463" s="50"/>
      <c r="HG463" s="50"/>
      <c r="HH463" s="50"/>
      <c r="HI463" s="50"/>
      <c r="HJ463" s="50"/>
      <c r="HK463" s="50"/>
      <c r="HL463" s="50"/>
      <c r="HM463" s="50"/>
      <c r="HN463" s="50"/>
      <c r="HO463" s="50"/>
      <c r="HP463" s="50"/>
      <c r="HQ463" s="50"/>
      <c r="HR463" s="50"/>
      <c r="HS463" s="50"/>
      <c r="HT463" s="50"/>
      <c r="HU463" s="50"/>
      <c r="HV463" s="50"/>
      <c r="HW463" s="50"/>
      <c r="HX463" s="50"/>
      <c r="HY463" s="50"/>
      <c r="HZ463" s="50"/>
      <c r="IA463" s="50"/>
      <c r="IB463" s="50"/>
      <c r="IC463" s="50"/>
      <c r="ID463" s="50"/>
      <c r="IE463" s="50"/>
      <c r="IF463" s="50"/>
      <c r="IG463" s="50"/>
      <c r="IH463" s="50"/>
      <c r="II463" s="50"/>
      <c r="IJ463" s="50"/>
      <c r="IK463" s="50"/>
      <c r="IL463" s="50"/>
      <c r="IM463" s="50"/>
      <c r="IN463" s="50"/>
      <c r="IO463" s="50"/>
      <c r="IP463" s="50"/>
      <c r="IQ463" s="50"/>
      <c r="IR463" s="50"/>
      <c r="IS463" s="50"/>
      <c r="IT463" s="50"/>
      <c r="IU463" s="50"/>
      <c r="IV463" s="50"/>
    </row>
    <row r="464" spans="1:256" s="251" customFormat="1" x14ac:dyDescent="0.2">
      <c r="A464" s="248"/>
      <c r="B464" s="235"/>
      <c r="C464" s="244"/>
      <c r="D464" s="50"/>
      <c r="E464" s="2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  <c r="GG464" s="50"/>
      <c r="GH464" s="50"/>
      <c r="GI464" s="50"/>
      <c r="GJ464" s="50"/>
      <c r="GK464" s="50"/>
      <c r="GL464" s="50"/>
      <c r="GM464" s="50"/>
      <c r="GN464" s="50"/>
      <c r="GO464" s="50"/>
      <c r="GP464" s="50"/>
      <c r="GQ464" s="50"/>
      <c r="GR464" s="50"/>
      <c r="GS464" s="50"/>
      <c r="GT464" s="50"/>
      <c r="GU464" s="50"/>
      <c r="GV464" s="50"/>
      <c r="GW464" s="50"/>
      <c r="GX464" s="50"/>
      <c r="GY464" s="50"/>
      <c r="GZ464" s="50"/>
      <c r="HA464" s="50"/>
      <c r="HB464" s="50"/>
      <c r="HC464" s="50"/>
      <c r="HD464" s="50"/>
      <c r="HE464" s="50"/>
      <c r="HF464" s="50"/>
      <c r="HG464" s="50"/>
      <c r="HH464" s="50"/>
      <c r="HI464" s="50"/>
      <c r="HJ464" s="50"/>
      <c r="HK464" s="50"/>
      <c r="HL464" s="50"/>
      <c r="HM464" s="50"/>
      <c r="HN464" s="50"/>
      <c r="HO464" s="50"/>
      <c r="HP464" s="50"/>
      <c r="HQ464" s="50"/>
      <c r="HR464" s="50"/>
      <c r="HS464" s="50"/>
      <c r="HT464" s="50"/>
      <c r="HU464" s="50"/>
      <c r="HV464" s="50"/>
      <c r="HW464" s="50"/>
      <c r="HX464" s="50"/>
      <c r="HY464" s="50"/>
      <c r="HZ464" s="50"/>
      <c r="IA464" s="50"/>
      <c r="IB464" s="50"/>
      <c r="IC464" s="50"/>
      <c r="ID464" s="50"/>
      <c r="IE464" s="50"/>
      <c r="IF464" s="50"/>
      <c r="IG464" s="50"/>
      <c r="IH464" s="50"/>
      <c r="II464" s="50"/>
      <c r="IJ464" s="50"/>
      <c r="IK464" s="50"/>
      <c r="IL464" s="50"/>
      <c r="IM464" s="50"/>
      <c r="IN464" s="50"/>
      <c r="IO464" s="50"/>
      <c r="IP464" s="50"/>
      <c r="IQ464" s="50"/>
      <c r="IR464" s="50"/>
      <c r="IS464" s="50"/>
      <c r="IT464" s="50"/>
      <c r="IU464" s="50"/>
      <c r="IV464" s="50"/>
    </row>
    <row r="465" spans="1:256" s="251" customFormat="1" x14ac:dyDescent="0.2">
      <c r="A465" s="248"/>
      <c r="B465" s="235"/>
      <c r="C465" s="244"/>
      <c r="D465" s="50"/>
      <c r="E465" s="2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  <c r="GG465" s="50"/>
      <c r="GH465" s="50"/>
      <c r="GI465" s="50"/>
      <c r="GJ465" s="50"/>
      <c r="GK465" s="50"/>
      <c r="GL465" s="50"/>
      <c r="GM465" s="50"/>
      <c r="GN465" s="50"/>
      <c r="GO465" s="50"/>
      <c r="GP465" s="50"/>
      <c r="GQ465" s="50"/>
      <c r="GR465" s="50"/>
      <c r="GS465" s="50"/>
      <c r="GT465" s="50"/>
      <c r="GU465" s="50"/>
      <c r="GV465" s="50"/>
      <c r="GW465" s="50"/>
      <c r="GX465" s="50"/>
      <c r="GY465" s="50"/>
      <c r="GZ465" s="50"/>
      <c r="HA465" s="50"/>
      <c r="HB465" s="50"/>
      <c r="HC465" s="50"/>
      <c r="HD465" s="50"/>
      <c r="HE465" s="50"/>
      <c r="HF465" s="50"/>
      <c r="HG465" s="50"/>
      <c r="HH465" s="50"/>
      <c r="HI465" s="50"/>
      <c r="HJ465" s="50"/>
      <c r="HK465" s="50"/>
      <c r="HL465" s="50"/>
      <c r="HM465" s="50"/>
      <c r="HN465" s="50"/>
      <c r="HO465" s="50"/>
      <c r="HP465" s="50"/>
      <c r="HQ465" s="50"/>
      <c r="HR465" s="50"/>
      <c r="HS465" s="50"/>
      <c r="HT465" s="50"/>
      <c r="HU465" s="50"/>
      <c r="HV465" s="50"/>
      <c r="HW465" s="50"/>
      <c r="HX465" s="50"/>
      <c r="HY465" s="50"/>
      <c r="HZ465" s="50"/>
      <c r="IA465" s="50"/>
      <c r="IB465" s="50"/>
      <c r="IC465" s="50"/>
      <c r="ID465" s="50"/>
      <c r="IE465" s="50"/>
      <c r="IF465" s="50"/>
      <c r="IG465" s="50"/>
      <c r="IH465" s="50"/>
      <c r="II465" s="50"/>
      <c r="IJ465" s="50"/>
      <c r="IK465" s="50"/>
      <c r="IL465" s="50"/>
      <c r="IM465" s="50"/>
      <c r="IN465" s="50"/>
      <c r="IO465" s="50"/>
      <c r="IP465" s="50"/>
      <c r="IQ465" s="50"/>
      <c r="IR465" s="50"/>
      <c r="IS465" s="50"/>
      <c r="IT465" s="50"/>
      <c r="IU465" s="50"/>
      <c r="IV465" s="50"/>
    </row>
    <row r="466" spans="1:256" s="251" customFormat="1" x14ac:dyDescent="0.2">
      <c r="A466" s="248"/>
      <c r="B466" s="235"/>
      <c r="C466" s="244"/>
      <c r="D466" s="50"/>
      <c r="E466" s="2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  <c r="GG466" s="50"/>
      <c r="GH466" s="50"/>
      <c r="GI466" s="50"/>
      <c r="GJ466" s="50"/>
      <c r="GK466" s="50"/>
      <c r="GL466" s="50"/>
      <c r="GM466" s="50"/>
      <c r="GN466" s="50"/>
      <c r="GO466" s="50"/>
      <c r="GP466" s="50"/>
      <c r="GQ466" s="50"/>
      <c r="GR466" s="50"/>
      <c r="GS466" s="50"/>
      <c r="GT466" s="50"/>
      <c r="GU466" s="50"/>
      <c r="GV466" s="50"/>
      <c r="GW466" s="50"/>
      <c r="GX466" s="50"/>
      <c r="GY466" s="50"/>
      <c r="GZ466" s="50"/>
      <c r="HA466" s="50"/>
      <c r="HB466" s="50"/>
      <c r="HC466" s="50"/>
      <c r="HD466" s="50"/>
      <c r="HE466" s="50"/>
      <c r="HF466" s="50"/>
      <c r="HG466" s="50"/>
      <c r="HH466" s="50"/>
      <c r="HI466" s="50"/>
      <c r="HJ466" s="50"/>
      <c r="HK466" s="50"/>
      <c r="HL466" s="50"/>
      <c r="HM466" s="50"/>
      <c r="HN466" s="50"/>
      <c r="HO466" s="50"/>
      <c r="HP466" s="50"/>
      <c r="HQ466" s="50"/>
      <c r="HR466" s="50"/>
      <c r="HS466" s="50"/>
      <c r="HT466" s="50"/>
      <c r="HU466" s="50"/>
      <c r="HV466" s="50"/>
      <c r="HW466" s="50"/>
      <c r="HX466" s="50"/>
      <c r="HY466" s="50"/>
      <c r="HZ466" s="50"/>
      <c r="IA466" s="50"/>
      <c r="IB466" s="50"/>
      <c r="IC466" s="50"/>
      <c r="ID466" s="50"/>
      <c r="IE466" s="50"/>
      <c r="IF466" s="50"/>
      <c r="IG466" s="50"/>
      <c r="IH466" s="50"/>
      <c r="II466" s="50"/>
      <c r="IJ466" s="50"/>
      <c r="IK466" s="50"/>
      <c r="IL466" s="50"/>
      <c r="IM466" s="50"/>
      <c r="IN466" s="50"/>
      <c r="IO466" s="50"/>
      <c r="IP466" s="50"/>
      <c r="IQ466" s="50"/>
      <c r="IR466" s="50"/>
      <c r="IS466" s="50"/>
      <c r="IT466" s="50"/>
      <c r="IU466" s="50"/>
      <c r="IV466" s="50"/>
    </row>
    <row r="467" spans="1:256" s="251" customFormat="1" x14ac:dyDescent="0.2">
      <c r="A467" s="248"/>
      <c r="B467" s="235"/>
      <c r="C467" s="244"/>
      <c r="D467" s="50"/>
      <c r="E467" s="2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  <c r="GG467" s="50"/>
      <c r="GH467" s="50"/>
      <c r="GI467" s="50"/>
      <c r="GJ467" s="50"/>
      <c r="GK467" s="50"/>
      <c r="GL467" s="50"/>
      <c r="GM467" s="50"/>
      <c r="GN467" s="50"/>
      <c r="GO467" s="50"/>
      <c r="GP467" s="50"/>
      <c r="GQ467" s="50"/>
      <c r="GR467" s="50"/>
      <c r="GS467" s="50"/>
      <c r="GT467" s="50"/>
      <c r="GU467" s="50"/>
      <c r="GV467" s="50"/>
      <c r="GW467" s="50"/>
      <c r="GX467" s="50"/>
      <c r="GY467" s="50"/>
      <c r="GZ467" s="50"/>
      <c r="HA467" s="50"/>
      <c r="HB467" s="50"/>
      <c r="HC467" s="50"/>
      <c r="HD467" s="50"/>
      <c r="HE467" s="50"/>
      <c r="HF467" s="50"/>
      <c r="HG467" s="50"/>
      <c r="HH467" s="50"/>
      <c r="HI467" s="50"/>
      <c r="HJ467" s="50"/>
      <c r="HK467" s="50"/>
      <c r="HL467" s="50"/>
      <c r="HM467" s="50"/>
      <c r="HN467" s="50"/>
      <c r="HO467" s="50"/>
      <c r="HP467" s="50"/>
      <c r="HQ467" s="50"/>
      <c r="HR467" s="50"/>
      <c r="HS467" s="50"/>
      <c r="HT467" s="50"/>
      <c r="HU467" s="50"/>
      <c r="HV467" s="50"/>
      <c r="HW467" s="50"/>
      <c r="HX467" s="50"/>
      <c r="HY467" s="50"/>
      <c r="HZ467" s="50"/>
      <c r="IA467" s="50"/>
      <c r="IB467" s="50"/>
      <c r="IC467" s="50"/>
      <c r="ID467" s="50"/>
      <c r="IE467" s="50"/>
      <c r="IF467" s="50"/>
      <c r="IG467" s="50"/>
      <c r="IH467" s="50"/>
      <c r="II467" s="50"/>
      <c r="IJ467" s="50"/>
      <c r="IK467" s="50"/>
      <c r="IL467" s="50"/>
      <c r="IM467" s="50"/>
      <c r="IN467" s="50"/>
      <c r="IO467" s="50"/>
      <c r="IP467" s="50"/>
      <c r="IQ467" s="50"/>
      <c r="IR467" s="50"/>
      <c r="IS467" s="50"/>
      <c r="IT467" s="50"/>
      <c r="IU467" s="50"/>
      <c r="IV467" s="50"/>
    </row>
    <row r="468" spans="1:256" s="251" customFormat="1" x14ac:dyDescent="0.2">
      <c r="A468" s="248"/>
      <c r="B468" s="235"/>
      <c r="C468" s="244"/>
      <c r="D468" s="50"/>
      <c r="E468" s="2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0"/>
      <c r="GL468" s="50"/>
      <c r="GM468" s="50"/>
      <c r="GN468" s="50"/>
      <c r="GO468" s="50"/>
      <c r="GP468" s="50"/>
      <c r="GQ468" s="50"/>
      <c r="GR468" s="50"/>
      <c r="GS468" s="50"/>
      <c r="GT468" s="50"/>
      <c r="GU468" s="50"/>
      <c r="GV468" s="50"/>
      <c r="GW468" s="50"/>
      <c r="GX468" s="50"/>
      <c r="GY468" s="50"/>
      <c r="GZ468" s="50"/>
      <c r="HA468" s="50"/>
      <c r="HB468" s="50"/>
      <c r="HC468" s="50"/>
      <c r="HD468" s="50"/>
      <c r="HE468" s="50"/>
      <c r="HF468" s="50"/>
      <c r="HG468" s="50"/>
      <c r="HH468" s="50"/>
      <c r="HI468" s="50"/>
      <c r="HJ468" s="50"/>
      <c r="HK468" s="50"/>
      <c r="HL468" s="50"/>
      <c r="HM468" s="50"/>
      <c r="HN468" s="50"/>
      <c r="HO468" s="50"/>
      <c r="HP468" s="50"/>
      <c r="HQ468" s="50"/>
      <c r="HR468" s="50"/>
      <c r="HS468" s="50"/>
      <c r="HT468" s="50"/>
      <c r="HU468" s="50"/>
      <c r="HV468" s="50"/>
      <c r="HW468" s="50"/>
      <c r="HX468" s="50"/>
      <c r="HY468" s="50"/>
      <c r="HZ468" s="50"/>
      <c r="IA468" s="50"/>
      <c r="IB468" s="50"/>
      <c r="IC468" s="50"/>
      <c r="ID468" s="50"/>
      <c r="IE468" s="50"/>
      <c r="IF468" s="50"/>
      <c r="IG468" s="50"/>
      <c r="IH468" s="50"/>
      <c r="II468" s="50"/>
      <c r="IJ468" s="50"/>
      <c r="IK468" s="50"/>
      <c r="IL468" s="50"/>
      <c r="IM468" s="50"/>
      <c r="IN468" s="50"/>
      <c r="IO468" s="50"/>
      <c r="IP468" s="50"/>
      <c r="IQ468" s="50"/>
      <c r="IR468" s="50"/>
      <c r="IS468" s="50"/>
      <c r="IT468" s="50"/>
      <c r="IU468" s="50"/>
      <c r="IV468" s="50"/>
    </row>
    <row r="469" spans="1:256" s="251" customFormat="1" x14ac:dyDescent="0.2">
      <c r="A469" s="248"/>
      <c r="B469" s="235"/>
      <c r="C469" s="244"/>
      <c r="D469" s="50"/>
      <c r="E469" s="2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0"/>
      <c r="GL469" s="50"/>
      <c r="GM469" s="50"/>
      <c r="GN469" s="50"/>
      <c r="GO469" s="50"/>
      <c r="GP469" s="50"/>
      <c r="GQ469" s="50"/>
      <c r="GR469" s="50"/>
      <c r="GS469" s="50"/>
      <c r="GT469" s="50"/>
      <c r="GU469" s="50"/>
      <c r="GV469" s="50"/>
      <c r="GW469" s="50"/>
      <c r="GX469" s="50"/>
      <c r="GY469" s="50"/>
      <c r="GZ469" s="50"/>
      <c r="HA469" s="50"/>
      <c r="HB469" s="50"/>
      <c r="HC469" s="50"/>
      <c r="HD469" s="50"/>
      <c r="HE469" s="50"/>
      <c r="HF469" s="50"/>
      <c r="HG469" s="50"/>
      <c r="HH469" s="50"/>
      <c r="HI469" s="50"/>
      <c r="HJ469" s="50"/>
      <c r="HK469" s="50"/>
      <c r="HL469" s="50"/>
      <c r="HM469" s="50"/>
      <c r="HN469" s="50"/>
      <c r="HO469" s="50"/>
      <c r="HP469" s="50"/>
      <c r="HQ469" s="50"/>
      <c r="HR469" s="50"/>
      <c r="HS469" s="50"/>
      <c r="HT469" s="50"/>
      <c r="HU469" s="50"/>
      <c r="HV469" s="50"/>
      <c r="HW469" s="50"/>
      <c r="HX469" s="50"/>
      <c r="HY469" s="50"/>
      <c r="HZ469" s="50"/>
      <c r="IA469" s="50"/>
      <c r="IB469" s="50"/>
      <c r="IC469" s="50"/>
      <c r="ID469" s="50"/>
      <c r="IE469" s="50"/>
      <c r="IF469" s="50"/>
      <c r="IG469" s="50"/>
      <c r="IH469" s="50"/>
      <c r="II469" s="50"/>
      <c r="IJ469" s="50"/>
      <c r="IK469" s="50"/>
      <c r="IL469" s="50"/>
      <c r="IM469" s="50"/>
      <c r="IN469" s="50"/>
      <c r="IO469" s="50"/>
      <c r="IP469" s="50"/>
      <c r="IQ469" s="50"/>
      <c r="IR469" s="50"/>
      <c r="IS469" s="50"/>
      <c r="IT469" s="50"/>
      <c r="IU469" s="50"/>
      <c r="IV469" s="50"/>
    </row>
    <row r="470" spans="1:256" s="251" customFormat="1" x14ac:dyDescent="0.2">
      <c r="A470" s="248"/>
      <c r="B470" s="235"/>
      <c r="C470" s="244"/>
      <c r="D470" s="50"/>
      <c r="E470" s="2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0"/>
      <c r="GL470" s="50"/>
      <c r="GM470" s="50"/>
      <c r="GN470" s="50"/>
      <c r="GO470" s="50"/>
      <c r="GP470" s="50"/>
      <c r="GQ470" s="50"/>
      <c r="GR470" s="50"/>
      <c r="GS470" s="50"/>
      <c r="GT470" s="50"/>
      <c r="GU470" s="50"/>
      <c r="GV470" s="50"/>
      <c r="GW470" s="50"/>
      <c r="GX470" s="50"/>
      <c r="GY470" s="50"/>
      <c r="GZ470" s="50"/>
      <c r="HA470" s="50"/>
      <c r="HB470" s="50"/>
      <c r="HC470" s="50"/>
      <c r="HD470" s="50"/>
      <c r="HE470" s="50"/>
      <c r="HF470" s="50"/>
      <c r="HG470" s="50"/>
      <c r="HH470" s="50"/>
      <c r="HI470" s="50"/>
      <c r="HJ470" s="50"/>
      <c r="HK470" s="50"/>
      <c r="HL470" s="50"/>
      <c r="HM470" s="50"/>
      <c r="HN470" s="50"/>
      <c r="HO470" s="50"/>
      <c r="HP470" s="50"/>
      <c r="HQ470" s="50"/>
      <c r="HR470" s="50"/>
      <c r="HS470" s="50"/>
      <c r="HT470" s="50"/>
      <c r="HU470" s="50"/>
      <c r="HV470" s="50"/>
      <c r="HW470" s="50"/>
      <c r="HX470" s="50"/>
      <c r="HY470" s="50"/>
      <c r="HZ470" s="50"/>
      <c r="IA470" s="50"/>
      <c r="IB470" s="50"/>
      <c r="IC470" s="50"/>
      <c r="ID470" s="50"/>
      <c r="IE470" s="50"/>
      <c r="IF470" s="50"/>
      <c r="IG470" s="50"/>
      <c r="IH470" s="50"/>
      <c r="II470" s="50"/>
      <c r="IJ470" s="50"/>
      <c r="IK470" s="50"/>
      <c r="IL470" s="50"/>
      <c r="IM470" s="50"/>
      <c r="IN470" s="50"/>
      <c r="IO470" s="50"/>
      <c r="IP470" s="50"/>
      <c r="IQ470" s="50"/>
      <c r="IR470" s="50"/>
      <c r="IS470" s="50"/>
      <c r="IT470" s="50"/>
      <c r="IU470" s="50"/>
      <c r="IV470" s="50"/>
    </row>
    <row r="471" spans="1:256" s="251" customFormat="1" x14ac:dyDescent="0.2">
      <c r="A471" s="248"/>
      <c r="B471" s="235"/>
      <c r="C471" s="244"/>
      <c r="D471" s="50"/>
      <c r="E471" s="2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0"/>
      <c r="GL471" s="50"/>
      <c r="GM471" s="50"/>
      <c r="GN471" s="50"/>
      <c r="GO471" s="50"/>
      <c r="GP471" s="50"/>
      <c r="GQ471" s="50"/>
      <c r="GR471" s="50"/>
      <c r="GS471" s="50"/>
      <c r="GT471" s="50"/>
      <c r="GU471" s="50"/>
      <c r="GV471" s="50"/>
      <c r="GW471" s="50"/>
      <c r="GX471" s="50"/>
      <c r="GY471" s="50"/>
      <c r="GZ471" s="50"/>
      <c r="HA471" s="50"/>
      <c r="HB471" s="50"/>
      <c r="HC471" s="50"/>
      <c r="HD471" s="50"/>
      <c r="HE471" s="50"/>
      <c r="HF471" s="50"/>
      <c r="HG471" s="50"/>
      <c r="HH471" s="50"/>
      <c r="HI471" s="50"/>
      <c r="HJ471" s="50"/>
      <c r="HK471" s="50"/>
      <c r="HL471" s="50"/>
      <c r="HM471" s="50"/>
      <c r="HN471" s="50"/>
      <c r="HO471" s="50"/>
      <c r="HP471" s="50"/>
      <c r="HQ471" s="50"/>
      <c r="HR471" s="50"/>
      <c r="HS471" s="50"/>
      <c r="HT471" s="50"/>
      <c r="HU471" s="50"/>
      <c r="HV471" s="50"/>
      <c r="HW471" s="50"/>
      <c r="HX471" s="50"/>
      <c r="HY471" s="50"/>
      <c r="HZ471" s="50"/>
      <c r="IA471" s="50"/>
      <c r="IB471" s="50"/>
      <c r="IC471" s="50"/>
      <c r="ID471" s="50"/>
      <c r="IE471" s="50"/>
      <c r="IF471" s="50"/>
      <c r="IG471" s="50"/>
      <c r="IH471" s="50"/>
      <c r="II471" s="50"/>
      <c r="IJ471" s="50"/>
      <c r="IK471" s="50"/>
      <c r="IL471" s="50"/>
      <c r="IM471" s="50"/>
      <c r="IN471" s="50"/>
      <c r="IO471" s="50"/>
      <c r="IP471" s="50"/>
      <c r="IQ471" s="50"/>
      <c r="IR471" s="50"/>
      <c r="IS471" s="50"/>
      <c r="IT471" s="50"/>
      <c r="IU471" s="50"/>
      <c r="IV471" s="50"/>
    </row>
    <row r="472" spans="1:256" s="251" customFormat="1" x14ac:dyDescent="0.2">
      <c r="A472" s="248"/>
      <c r="B472" s="235"/>
      <c r="C472" s="244"/>
      <c r="D472" s="50"/>
      <c r="E472" s="2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0"/>
      <c r="GL472" s="50"/>
      <c r="GM472" s="50"/>
      <c r="GN472" s="50"/>
      <c r="GO472" s="50"/>
      <c r="GP472" s="50"/>
      <c r="GQ472" s="50"/>
      <c r="GR472" s="50"/>
      <c r="GS472" s="50"/>
      <c r="GT472" s="50"/>
      <c r="GU472" s="50"/>
      <c r="GV472" s="50"/>
      <c r="GW472" s="50"/>
      <c r="GX472" s="50"/>
      <c r="GY472" s="50"/>
      <c r="GZ472" s="50"/>
      <c r="HA472" s="50"/>
      <c r="HB472" s="50"/>
      <c r="HC472" s="50"/>
      <c r="HD472" s="50"/>
      <c r="HE472" s="50"/>
      <c r="HF472" s="50"/>
      <c r="HG472" s="50"/>
      <c r="HH472" s="50"/>
      <c r="HI472" s="50"/>
      <c r="HJ472" s="50"/>
      <c r="HK472" s="50"/>
      <c r="HL472" s="50"/>
      <c r="HM472" s="50"/>
      <c r="HN472" s="50"/>
      <c r="HO472" s="50"/>
      <c r="HP472" s="50"/>
      <c r="HQ472" s="50"/>
      <c r="HR472" s="50"/>
      <c r="HS472" s="50"/>
      <c r="HT472" s="50"/>
      <c r="HU472" s="50"/>
      <c r="HV472" s="50"/>
      <c r="HW472" s="50"/>
      <c r="HX472" s="50"/>
      <c r="HY472" s="50"/>
      <c r="HZ472" s="50"/>
      <c r="IA472" s="50"/>
      <c r="IB472" s="50"/>
      <c r="IC472" s="50"/>
      <c r="ID472" s="50"/>
      <c r="IE472" s="50"/>
      <c r="IF472" s="50"/>
      <c r="IG472" s="50"/>
      <c r="IH472" s="50"/>
      <c r="II472" s="50"/>
      <c r="IJ472" s="50"/>
      <c r="IK472" s="50"/>
      <c r="IL472" s="50"/>
      <c r="IM472" s="50"/>
      <c r="IN472" s="50"/>
      <c r="IO472" s="50"/>
      <c r="IP472" s="50"/>
      <c r="IQ472" s="50"/>
      <c r="IR472" s="50"/>
      <c r="IS472" s="50"/>
      <c r="IT472" s="50"/>
      <c r="IU472" s="50"/>
      <c r="IV472" s="50"/>
    </row>
    <row r="473" spans="1:256" s="251" customFormat="1" x14ac:dyDescent="0.2">
      <c r="A473" s="248"/>
      <c r="B473" s="235"/>
      <c r="C473" s="244"/>
      <c r="D473" s="50"/>
      <c r="E473" s="2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0"/>
      <c r="GL473" s="50"/>
      <c r="GM473" s="50"/>
      <c r="GN473" s="50"/>
      <c r="GO473" s="50"/>
      <c r="GP473" s="50"/>
      <c r="GQ473" s="50"/>
      <c r="GR473" s="50"/>
      <c r="GS473" s="50"/>
      <c r="GT473" s="50"/>
      <c r="GU473" s="50"/>
      <c r="GV473" s="50"/>
      <c r="GW473" s="50"/>
      <c r="GX473" s="50"/>
      <c r="GY473" s="50"/>
      <c r="GZ473" s="50"/>
      <c r="HA473" s="50"/>
      <c r="HB473" s="50"/>
      <c r="HC473" s="50"/>
      <c r="HD473" s="50"/>
      <c r="HE473" s="50"/>
      <c r="HF473" s="50"/>
      <c r="HG473" s="50"/>
      <c r="HH473" s="50"/>
      <c r="HI473" s="50"/>
      <c r="HJ473" s="50"/>
      <c r="HK473" s="50"/>
      <c r="HL473" s="50"/>
      <c r="HM473" s="50"/>
      <c r="HN473" s="50"/>
      <c r="HO473" s="50"/>
      <c r="HP473" s="50"/>
      <c r="HQ473" s="50"/>
      <c r="HR473" s="50"/>
      <c r="HS473" s="50"/>
      <c r="HT473" s="50"/>
      <c r="HU473" s="50"/>
      <c r="HV473" s="50"/>
      <c r="HW473" s="50"/>
      <c r="HX473" s="50"/>
      <c r="HY473" s="50"/>
      <c r="HZ473" s="50"/>
      <c r="IA473" s="50"/>
      <c r="IB473" s="50"/>
      <c r="IC473" s="50"/>
      <c r="ID473" s="50"/>
      <c r="IE473" s="50"/>
      <c r="IF473" s="50"/>
      <c r="IG473" s="50"/>
      <c r="IH473" s="50"/>
      <c r="II473" s="50"/>
      <c r="IJ473" s="50"/>
      <c r="IK473" s="50"/>
      <c r="IL473" s="50"/>
      <c r="IM473" s="50"/>
      <c r="IN473" s="50"/>
      <c r="IO473" s="50"/>
      <c r="IP473" s="50"/>
      <c r="IQ473" s="50"/>
      <c r="IR473" s="50"/>
      <c r="IS473" s="50"/>
      <c r="IT473" s="50"/>
      <c r="IU473" s="50"/>
      <c r="IV473" s="50"/>
    </row>
    <row r="474" spans="1:256" s="251" customFormat="1" x14ac:dyDescent="0.2">
      <c r="A474" s="248"/>
      <c r="B474" s="235"/>
      <c r="C474" s="244"/>
      <c r="D474" s="50"/>
      <c r="E474" s="2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0"/>
      <c r="GL474" s="50"/>
      <c r="GM474" s="50"/>
      <c r="GN474" s="50"/>
      <c r="GO474" s="50"/>
      <c r="GP474" s="50"/>
      <c r="GQ474" s="50"/>
      <c r="GR474" s="50"/>
      <c r="GS474" s="50"/>
      <c r="GT474" s="50"/>
      <c r="GU474" s="50"/>
      <c r="GV474" s="50"/>
      <c r="GW474" s="50"/>
      <c r="GX474" s="50"/>
      <c r="GY474" s="50"/>
      <c r="GZ474" s="50"/>
      <c r="HA474" s="50"/>
      <c r="HB474" s="50"/>
      <c r="HC474" s="50"/>
      <c r="HD474" s="50"/>
      <c r="HE474" s="50"/>
      <c r="HF474" s="50"/>
      <c r="HG474" s="50"/>
      <c r="HH474" s="50"/>
      <c r="HI474" s="50"/>
      <c r="HJ474" s="50"/>
      <c r="HK474" s="50"/>
      <c r="HL474" s="50"/>
      <c r="HM474" s="50"/>
      <c r="HN474" s="50"/>
      <c r="HO474" s="50"/>
      <c r="HP474" s="50"/>
      <c r="HQ474" s="50"/>
      <c r="HR474" s="50"/>
      <c r="HS474" s="50"/>
      <c r="HT474" s="50"/>
      <c r="HU474" s="50"/>
      <c r="HV474" s="50"/>
      <c r="HW474" s="50"/>
      <c r="HX474" s="50"/>
      <c r="HY474" s="50"/>
      <c r="HZ474" s="50"/>
      <c r="IA474" s="50"/>
      <c r="IB474" s="50"/>
      <c r="IC474" s="50"/>
      <c r="ID474" s="50"/>
      <c r="IE474" s="50"/>
      <c r="IF474" s="50"/>
      <c r="IG474" s="50"/>
      <c r="IH474" s="50"/>
      <c r="II474" s="50"/>
      <c r="IJ474" s="50"/>
      <c r="IK474" s="50"/>
      <c r="IL474" s="50"/>
      <c r="IM474" s="50"/>
      <c r="IN474" s="50"/>
      <c r="IO474" s="50"/>
      <c r="IP474" s="50"/>
      <c r="IQ474" s="50"/>
      <c r="IR474" s="50"/>
      <c r="IS474" s="50"/>
      <c r="IT474" s="50"/>
      <c r="IU474" s="50"/>
      <c r="IV474" s="50"/>
    </row>
    <row r="475" spans="1:256" s="251" customFormat="1" x14ac:dyDescent="0.2">
      <c r="A475" s="248"/>
      <c r="B475" s="235"/>
      <c r="C475" s="244"/>
      <c r="D475" s="50"/>
      <c r="E475" s="2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  <c r="GO475" s="50"/>
      <c r="GP475" s="50"/>
      <c r="GQ475" s="50"/>
      <c r="GR475" s="50"/>
      <c r="GS475" s="50"/>
      <c r="GT475" s="50"/>
      <c r="GU475" s="50"/>
      <c r="GV475" s="50"/>
      <c r="GW475" s="50"/>
      <c r="GX475" s="50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0"/>
      <c r="HW475" s="50"/>
      <c r="HX475" s="50"/>
      <c r="HY475" s="50"/>
      <c r="HZ475" s="50"/>
      <c r="IA475" s="50"/>
      <c r="IB475" s="50"/>
      <c r="IC475" s="50"/>
      <c r="ID475" s="50"/>
      <c r="IE475" s="50"/>
      <c r="IF475" s="50"/>
      <c r="IG475" s="50"/>
      <c r="IH475" s="50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  <c r="IS475" s="50"/>
      <c r="IT475" s="50"/>
      <c r="IU475" s="50"/>
      <c r="IV475" s="50"/>
    </row>
    <row r="476" spans="1:256" s="251" customFormat="1" x14ac:dyDescent="0.2">
      <c r="A476" s="248"/>
      <c r="B476" s="235"/>
      <c r="C476" s="244"/>
      <c r="D476" s="50"/>
      <c r="E476" s="2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</row>
    <row r="477" spans="1:256" s="251" customFormat="1" x14ac:dyDescent="0.2">
      <c r="A477" s="248"/>
      <c r="B477" s="235"/>
      <c r="C477" s="244"/>
      <c r="D477" s="50"/>
      <c r="E477" s="2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  <c r="GO477" s="50"/>
      <c r="GP477" s="50"/>
      <c r="GQ477" s="50"/>
      <c r="GR477" s="50"/>
      <c r="GS477" s="50"/>
      <c r="GT477" s="50"/>
      <c r="GU477" s="50"/>
      <c r="GV477" s="50"/>
      <c r="GW477" s="50"/>
      <c r="GX477" s="50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0"/>
      <c r="HW477" s="50"/>
      <c r="HX477" s="50"/>
      <c r="HY477" s="50"/>
      <c r="HZ477" s="50"/>
      <c r="IA477" s="50"/>
      <c r="IB477" s="50"/>
      <c r="IC477" s="50"/>
      <c r="ID477" s="50"/>
      <c r="IE477" s="50"/>
      <c r="IF477" s="50"/>
      <c r="IG477" s="50"/>
      <c r="IH477" s="50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  <c r="IS477" s="50"/>
      <c r="IT477" s="50"/>
      <c r="IU477" s="50"/>
      <c r="IV477" s="50"/>
    </row>
    <row r="478" spans="1:256" s="251" customFormat="1" x14ac:dyDescent="0.2">
      <c r="A478" s="248"/>
      <c r="B478" s="235"/>
      <c r="C478" s="244"/>
      <c r="D478" s="50"/>
      <c r="E478" s="2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0"/>
      <c r="GL478" s="50"/>
      <c r="GM478" s="50"/>
      <c r="GN478" s="50"/>
      <c r="GO478" s="50"/>
      <c r="GP478" s="50"/>
      <c r="GQ478" s="50"/>
      <c r="GR478" s="50"/>
      <c r="GS478" s="50"/>
      <c r="GT478" s="50"/>
      <c r="GU478" s="50"/>
      <c r="GV478" s="50"/>
      <c r="GW478" s="50"/>
      <c r="GX478" s="50"/>
      <c r="GY478" s="50"/>
      <c r="GZ478" s="50"/>
      <c r="HA478" s="50"/>
      <c r="HB478" s="50"/>
      <c r="HC478" s="50"/>
      <c r="HD478" s="50"/>
      <c r="HE478" s="50"/>
      <c r="HF478" s="50"/>
      <c r="HG478" s="50"/>
      <c r="HH478" s="50"/>
      <c r="HI478" s="50"/>
      <c r="HJ478" s="50"/>
      <c r="HK478" s="50"/>
      <c r="HL478" s="50"/>
      <c r="HM478" s="50"/>
      <c r="HN478" s="50"/>
      <c r="HO478" s="50"/>
      <c r="HP478" s="50"/>
      <c r="HQ478" s="50"/>
      <c r="HR478" s="50"/>
      <c r="HS478" s="50"/>
      <c r="HT478" s="50"/>
      <c r="HU478" s="50"/>
      <c r="HV478" s="50"/>
      <c r="HW478" s="50"/>
      <c r="HX478" s="50"/>
      <c r="HY478" s="50"/>
      <c r="HZ478" s="50"/>
      <c r="IA478" s="50"/>
      <c r="IB478" s="50"/>
      <c r="IC478" s="50"/>
      <c r="ID478" s="50"/>
      <c r="IE478" s="50"/>
      <c r="IF478" s="50"/>
      <c r="IG478" s="50"/>
      <c r="IH478" s="50"/>
      <c r="II478" s="50"/>
      <c r="IJ478" s="50"/>
      <c r="IK478" s="50"/>
      <c r="IL478" s="50"/>
      <c r="IM478" s="50"/>
      <c r="IN478" s="50"/>
      <c r="IO478" s="50"/>
      <c r="IP478" s="50"/>
      <c r="IQ478" s="50"/>
      <c r="IR478" s="50"/>
      <c r="IS478" s="50"/>
      <c r="IT478" s="50"/>
      <c r="IU478" s="50"/>
      <c r="IV478" s="50"/>
    </row>
    <row r="479" spans="1:256" s="251" customFormat="1" x14ac:dyDescent="0.2">
      <c r="A479" s="248"/>
      <c r="B479" s="235"/>
      <c r="C479" s="244"/>
      <c r="D479" s="50"/>
      <c r="E479" s="2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0"/>
      <c r="GL479" s="50"/>
      <c r="GM479" s="50"/>
      <c r="GN479" s="50"/>
      <c r="GO479" s="50"/>
      <c r="GP479" s="50"/>
      <c r="GQ479" s="50"/>
      <c r="GR479" s="50"/>
      <c r="GS479" s="50"/>
      <c r="GT479" s="50"/>
      <c r="GU479" s="50"/>
      <c r="GV479" s="50"/>
      <c r="GW479" s="50"/>
      <c r="GX479" s="50"/>
      <c r="GY479" s="50"/>
      <c r="GZ479" s="50"/>
      <c r="HA479" s="50"/>
      <c r="HB479" s="50"/>
      <c r="HC479" s="50"/>
      <c r="HD479" s="50"/>
      <c r="HE479" s="50"/>
      <c r="HF479" s="50"/>
      <c r="HG479" s="50"/>
      <c r="HH479" s="50"/>
      <c r="HI479" s="50"/>
      <c r="HJ479" s="50"/>
      <c r="HK479" s="50"/>
      <c r="HL479" s="50"/>
      <c r="HM479" s="50"/>
      <c r="HN479" s="50"/>
      <c r="HO479" s="50"/>
      <c r="HP479" s="50"/>
      <c r="HQ479" s="50"/>
      <c r="HR479" s="50"/>
      <c r="HS479" s="50"/>
      <c r="HT479" s="50"/>
      <c r="HU479" s="50"/>
      <c r="HV479" s="50"/>
      <c r="HW479" s="50"/>
      <c r="HX479" s="50"/>
      <c r="HY479" s="50"/>
      <c r="HZ479" s="50"/>
      <c r="IA479" s="50"/>
      <c r="IB479" s="50"/>
      <c r="IC479" s="50"/>
      <c r="ID479" s="50"/>
      <c r="IE479" s="50"/>
      <c r="IF479" s="50"/>
      <c r="IG479" s="50"/>
      <c r="IH479" s="50"/>
      <c r="II479" s="50"/>
      <c r="IJ479" s="50"/>
      <c r="IK479" s="50"/>
      <c r="IL479" s="50"/>
      <c r="IM479" s="50"/>
      <c r="IN479" s="50"/>
      <c r="IO479" s="50"/>
      <c r="IP479" s="50"/>
      <c r="IQ479" s="50"/>
      <c r="IR479" s="50"/>
      <c r="IS479" s="50"/>
      <c r="IT479" s="50"/>
      <c r="IU479" s="50"/>
      <c r="IV479" s="50"/>
    </row>
    <row r="480" spans="1:256" s="251" customFormat="1" x14ac:dyDescent="0.2">
      <c r="A480" s="248"/>
      <c r="B480" s="235"/>
      <c r="C480" s="244"/>
      <c r="D480" s="50"/>
      <c r="E480" s="2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0"/>
      <c r="GL480" s="50"/>
      <c r="GM480" s="50"/>
      <c r="GN480" s="50"/>
      <c r="GO480" s="50"/>
      <c r="GP480" s="50"/>
      <c r="GQ480" s="50"/>
      <c r="GR480" s="50"/>
      <c r="GS480" s="50"/>
      <c r="GT480" s="50"/>
      <c r="GU480" s="50"/>
      <c r="GV480" s="50"/>
      <c r="GW480" s="50"/>
      <c r="GX480" s="50"/>
      <c r="GY480" s="50"/>
      <c r="GZ480" s="50"/>
      <c r="HA480" s="50"/>
      <c r="HB480" s="50"/>
      <c r="HC480" s="50"/>
      <c r="HD480" s="50"/>
      <c r="HE480" s="50"/>
      <c r="HF480" s="50"/>
      <c r="HG480" s="50"/>
      <c r="HH480" s="50"/>
      <c r="HI480" s="50"/>
      <c r="HJ480" s="50"/>
      <c r="HK480" s="50"/>
      <c r="HL480" s="50"/>
      <c r="HM480" s="50"/>
      <c r="HN480" s="50"/>
      <c r="HO480" s="50"/>
      <c r="HP480" s="50"/>
      <c r="HQ480" s="50"/>
      <c r="HR480" s="50"/>
      <c r="HS480" s="50"/>
      <c r="HT480" s="50"/>
      <c r="HU480" s="50"/>
      <c r="HV480" s="50"/>
      <c r="HW480" s="50"/>
      <c r="HX480" s="50"/>
      <c r="HY480" s="50"/>
      <c r="HZ480" s="50"/>
      <c r="IA480" s="50"/>
      <c r="IB480" s="50"/>
      <c r="IC480" s="50"/>
      <c r="ID480" s="50"/>
      <c r="IE480" s="50"/>
      <c r="IF480" s="50"/>
      <c r="IG480" s="50"/>
      <c r="IH480" s="50"/>
      <c r="II480" s="50"/>
      <c r="IJ480" s="50"/>
      <c r="IK480" s="50"/>
      <c r="IL480" s="50"/>
      <c r="IM480" s="50"/>
      <c r="IN480" s="50"/>
      <c r="IO480" s="50"/>
      <c r="IP480" s="50"/>
      <c r="IQ480" s="50"/>
      <c r="IR480" s="50"/>
      <c r="IS480" s="50"/>
      <c r="IT480" s="50"/>
      <c r="IU480" s="50"/>
      <c r="IV480" s="50"/>
    </row>
    <row r="481" spans="1:256" s="251" customFormat="1" x14ac:dyDescent="0.2">
      <c r="A481" s="248"/>
      <c r="B481" s="235"/>
      <c r="C481" s="244"/>
      <c r="D481" s="50"/>
      <c r="E481" s="2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0"/>
      <c r="GL481" s="50"/>
      <c r="GM481" s="50"/>
      <c r="GN481" s="50"/>
      <c r="GO481" s="50"/>
      <c r="GP481" s="50"/>
      <c r="GQ481" s="50"/>
      <c r="GR481" s="50"/>
      <c r="GS481" s="50"/>
      <c r="GT481" s="50"/>
      <c r="GU481" s="50"/>
      <c r="GV481" s="50"/>
      <c r="GW481" s="50"/>
      <c r="GX481" s="50"/>
      <c r="GY481" s="50"/>
      <c r="GZ481" s="50"/>
      <c r="HA481" s="50"/>
      <c r="HB481" s="50"/>
      <c r="HC481" s="50"/>
      <c r="HD481" s="50"/>
      <c r="HE481" s="50"/>
      <c r="HF481" s="50"/>
      <c r="HG481" s="50"/>
      <c r="HH481" s="50"/>
      <c r="HI481" s="50"/>
      <c r="HJ481" s="50"/>
      <c r="HK481" s="50"/>
      <c r="HL481" s="50"/>
      <c r="HM481" s="50"/>
      <c r="HN481" s="50"/>
      <c r="HO481" s="50"/>
      <c r="HP481" s="50"/>
      <c r="HQ481" s="50"/>
      <c r="HR481" s="50"/>
      <c r="HS481" s="50"/>
      <c r="HT481" s="50"/>
      <c r="HU481" s="50"/>
      <c r="HV481" s="50"/>
      <c r="HW481" s="50"/>
      <c r="HX481" s="50"/>
      <c r="HY481" s="50"/>
      <c r="HZ481" s="50"/>
      <c r="IA481" s="50"/>
      <c r="IB481" s="50"/>
      <c r="IC481" s="50"/>
      <c r="ID481" s="50"/>
      <c r="IE481" s="50"/>
      <c r="IF481" s="50"/>
      <c r="IG481" s="50"/>
      <c r="IH481" s="50"/>
      <c r="II481" s="50"/>
      <c r="IJ481" s="50"/>
      <c r="IK481" s="50"/>
      <c r="IL481" s="50"/>
      <c r="IM481" s="50"/>
      <c r="IN481" s="50"/>
      <c r="IO481" s="50"/>
      <c r="IP481" s="50"/>
      <c r="IQ481" s="50"/>
      <c r="IR481" s="50"/>
      <c r="IS481" s="50"/>
      <c r="IT481" s="50"/>
      <c r="IU481" s="50"/>
      <c r="IV481" s="50"/>
    </row>
    <row r="482" spans="1:256" s="251" customFormat="1" x14ac:dyDescent="0.2">
      <c r="A482" s="248"/>
      <c r="B482" s="235"/>
      <c r="C482" s="244"/>
      <c r="D482" s="50"/>
      <c r="E482" s="2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  <c r="GO482" s="50"/>
      <c r="GP482" s="50"/>
      <c r="GQ482" s="50"/>
      <c r="GR482" s="50"/>
      <c r="GS482" s="50"/>
      <c r="GT482" s="50"/>
      <c r="GU482" s="50"/>
      <c r="GV482" s="50"/>
      <c r="GW482" s="50"/>
      <c r="GX482" s="50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0"/>
      <c r="HW482" s="50"/>
      <c r="HX482" s="50"/>
      <c r="HY482" s="50"/>
      <c r="HZ482" s="50"/>
      <c r="IA482" s="50"/>
      <c r="IB482" s="50"/>
      <c r="IC482" s="50"/>
      <c r="ID482" s="50"/>
      <c r="IE482" s="50"/>
      <c r="IF482" s="50"/>
      <c r="IG482" s="50"/>
      <c r="IH482" s="50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50"/>
      <c r="IT482" s="50"/>
      <c r="IU482" s="50"/>
      <c r="IV482" s="50"/>
    </row>
    <row r="483" spans="1:256" s="251" customFormat="1" x14ac:dyDescent="0.2">
      <c r="A483" s="248"/>
      <c r="B483" s="235"/>
      <c r="C483" s="244"/>
      <c r="D483" s="50"/>
      <c r="E483" s="2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  <c r="GO483" s="50"/>
      <c r="GP483" s="50"/>
      <c r="GQ483" s="50"/>
      <c r="GR483" s="50"/>
      <c r="GS483" s="50"/>
      <c r="GT483" s="50"/>
      <c r="GU483" s="50"/>
      <c r="GV483" s="50"/>
      <c r="GW483" s="50"/>
      <c r="GX483" s="50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0"/>
      <c r="HW483" s="50"/>
      <c r="HX483" s="50"/>
      <c r="HY483" s="50"/>
      <c r="HZ483" s="50"/>
      <c r="IA483" s="50"/>
      <c r="IB483" s="50"/>
      <c r="IC483" s="50"/>
      <c r="ID483" s="50"/>
      <c r="IE483" s="50"/>
      <c r="IF483" s="50"/>
      <c r="IG483" s="50"/>
      <c r="IH483" s="50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  <c r="IS483" s="50"/>
      <c r="IT483" s="50"/>
      <c r="IU483" s="50"/>
      <c r="IV483" s="50"/>
    </row>
    <row r="484" spans="1:256" s="251" customFormat="1" x14ac:dyDescent="0.2">
      <c r="A484" s="248"/>
      <c r="B484" s="235"/>
      <c r="C484" s="244"/>
      <c r="D484" s="50"/>
      <c r="E484" s="2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  <c r="GO484" s="50"/>
      <c r="GP484" s="50"/>
      <c r="GQ484" s="50"/>
      <c r="GR484" s="50"/>
      <c r="GS484" s="50"/>
      <c r="GT484" s="50"/>
      <c r="GU484" s="50"/>
      <c r="GV484" s="50"/>
      <c r="GW484" s="50"/>
      <c r="GX484" s="50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0"/>
      <c r="HW484" s="50"/>
      <c r="HX484" s="50"/>
      <c r="HY484" s="50"/>
      <c r="HZ484" s="50"/>
      <c r="IA484" s="50"/>
      <c r="IB484" s="50"/>
      <c r="IC484" s="50"/>
      <c r="ID484" s="50"/>
      <c r="IE484" s="50"/>
      <c r="IF484" s="50"/>
      <c r="IG484" s="50"/>
      <c r="IH484" s="50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  <c r="IS484" s="50"/>
      <c r="IT484" s="50"/>
      <c r="IU484" s="50"/>
      <c r="IV484" s="50"/>
    </row>
    <row r="485" spans="1:256" s="251" customFormat="1" x14ac:dyDescent="0.2">
      <c r="A485" s="248"/>
      <c r="B485" s="235"/>
      <c r="C485" s="244"/>
      <c r="D485" s="50"/>
      <c r="E485" s="2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0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0"/>
      <c r="HW485" s="50"/>
      <c r="HX485" s="50"/>
      <c r="HY485" s="50"/>
      <c r="HZ485" s="50"/>
      <c r="IA485" s="50"/>
      <c r="IB485" s="50"/>
      <c r="IC485" s="50"/>
      <c r="ID485" s="50"/>
      <c r="IE485" s="50"/>
      <c r="IF485" s="50"/>
      <c r="IG485" s="50"/>
      <c r="IH485" s="50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  <c r="IS485" s="50"/>
      <c r="IT485" s="50"/>
      <c r="IU485" s="50"/>
      <c r="IV485" s="50"/>
    </row>
    <row r="486" spans="1:256" s="251" customFormat="1" x14ac:dyDescent="0.2">
      <c r="A486" s="248"/>
      <c r="B486" s="235"/>
      <c r="C486" s="244"/>
      <c r="D486" s="50"/>
      <c r="E486" s="2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  <c r="IT486" s="50"/>
      <c r="IU486" s="50"/>
      <c r="IV486" s="50"/>
    </row>
    <row r="487" spans="1:256" s="251" customFormat="1" x14ac:dyDescent="0.2">
      <c r="A487" s="248"/>
      <c r="B487" s="235"/>
      <c r="C487" s="244"/>
      <c r="D487" s="50"/>
      <c r="E487" s="2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</row>
    <row r="488" spans="1:256" s="251" customFormat="1" x14ac:dyDescent="0.2">
      <c r="A488" s="248"/>
      <c r="B488" s="235"/>
      <c r="C488" s="244"/>
      <c r="D488" s="50"/>
      <c r="E488" s="2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</row>
    <row r="489" spans="1:256" s="251" customFormat="1" x14ac:dyDescent="0.2">
      <c r="A489" s="248"/>
      <c r="B489" s="235"/>
      <c r="C489" s="244"/>
      <c r="D489" s="50"/>
      <c r="E489" s="2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</row>
    <row r="490" spans="1:256" s="251" customFormat="1" x14ac:dyDescent="0.2">
      <c r="A490" s="248"/>
      <c r="B490" s="235"/>
      <c r="C490" s="244"/>
      <c r="D490" s="50"/>
      <c r="E490" s="2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</row>
    <row r="491" spans="1:256" s="251" customFormat="1" x14ac:dyDescent="0.2">
      <c r="A491" s="248"/>
      <c r="B491" s="235"/>
      <c r="C491" s="244"/>
      <c r="D491" s="50"/>
      <c r="E491" s="2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</row>
    <row r="492" spans="1:256" s="251" customFormat="1" x14ac:dyDescent="0.2">
      <c r="A492" s="248"/>
      <c r="B492" s="235"/>
      <c r="C492" s="244"/>
      <c r="D492" s="50"/>
      <c r="E492" s="2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</row>
    <row r="493" spans="1:256" s="251" customFormat="1" x14ac:dyDescent="0.2">
      <c r="A493" s="248"/>
      <c r="B493" s="235"/>
      <c r="C493" s="244"/>
      <c r="D493" s="50"/>
      <c r="E493" s="2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</row>
    <row r="494" spans="1:256" s="251" customFormat="1" x14ac:dyDescent="0.2">
      <c r="A494" s="248"/>
      <c r="B494" s="235"/>
      <c r="C494" s="244"/>
      <c r="D494" s="50"/>
      <c r="E494" s="2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</row>
    <row r="495" spans="1:256" s="251" customFormat="1" x14ac:dyDescent="0.2">
      <c r="A495" s="248"/>
      <c r="B495" s="235"/>
      <c r="C495" s="244"/>
      <c r="D495" s="50"/>
      <c r="E495" s="2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</row>
    <row r="496" spans="1:256" s="251" customFormat="1" x14ac:dyDescent="0.2">
      <c r="A496" s="248"/>
      <c r="B496" s="235"/>
      <c r="C496" s="244"/>
      <c r="D496" s="50"/>
      <c r="E496" s="2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</row>
    <row r="497" spans="1:256" s="251" customFormat="1" x14ac:dyDescent="0.2">
      <c r="A497" s="248"/>
      <c r="B497" s="235"/>
      <c r="C497" s="244"/>
      <c r="D497" s="50"/>
      <c r="E497" s="2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</row>
    <row r="498" spans="1:256" s="251" customFormat="1" x14ac:dyDescent="0.2">
      <c r="A498" s="248"/>
      <c r="B498" s="235"/>
      <c r="C498" s="244"/>
      <c r="D498" s="50"/>
      <c r="E498" s="2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</row>
    <row r="499" spans="1:256" s="251" customFormat="1" x14ac:dyDescent="0.2">
      <c r="A499" s="248"/>
      <c r="B499" s="235"/>
      <c r="C499" s="244"/>
      <c r="D499" s="50"/>
      <c r="E499" s="2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</row>
    <row r="500" spans="1:256" s="251" customFormat="1" x14ac:dyDescent="0.2">
      <c r="A500" s="248"/>
      <c r="B500" s="235"/>
      <c r="C500" s="244"/>
      <c r="D500" s="50"/>
      <c r="E500" s="2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0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  <c r="HK500" s="50"/>
      <c r="HL500" s="50"/>
      <c r="HM500" s="50"/>
      <c r="HN500" s="50"/>
      <c r="HO500" s="50"/>
      <c r="HP500" s="50"/>
      <c r="HQ500" s="50"/>
      <c r="HR500" s="50"/>
      <c r="HS500" s="50"/>
      <c r="HT500" s="50"/>
      <c r="HU500" s="50"/>
      <c r="HV500" s="50"/>
      <c r="HW500" s="50"/>
      <c r="HX500" s="50"/>
      <c r="HY500" s="50"/>
      <c r="HZ500" s="50"/>
      <c r="IA500" s="50"/>
      <c r="IB500" s="50"/>
      <c r="IC500" s="50"/>
      <c r="ID500" s="50"/>
      <c r="IE500" s="50"/>
      <c r="IF500" s="50"/>
      <c r="IG500" s="50"/>
      <c r="IH500" s="50"/>
      <c r="II500" s="50"/>
      <c r="IJ500" s="50"/>
      <c r="IK500" s="50"/>
      <c r="IL500" s="50"/>
      <c r="IM500" s="50"/>
      <c r="IN500" s="50"/>
      <c r="IO500" s="50"/>
      <c r="IP500" s="50"/>
      <c r="IQ500" s="50"/>
      <c r="IR500" s="50"/>
      <c r="IS500" s="50"/>
      <c r="IT500" s="50"/>
      <c r="IU500" s="50"/>
      <c r="IV500" s="50"/>
    </row>
    <row r="501" spans="1:256" s="251" customFormat="1" x14ac:dyDescent="0.2">
      <c r="A501" s="248"/>
      <c r="B501" s="235"/>
      <c r="C501" s="244"/>
      <c r="D501" s="50"/>
      <c r="E501" s="2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  <c r="IT501" s="50"/>
      <c r="IU501" s="50"/>
      <c r="IV501" s="50"/>
    </row>
    <row r="502" spans="1:256" s="251" customFormat="1" x14ac:dyDescent="0.2">
      <c r="A502" s="248"/>
      <c r="B502" s="235"/>
      <c r="C502" s="244"/>
      <c r="D502" s="50"/>
      <c r="E502" s="2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0"/>
      <c r="HW502" s="50"/>
      <c r="HX502" s="50"/>
      <c r="HY502" s="50"/>
      <c r="HZ502" s="50"/>
      <c r="IA502" s="50"/>
      <c r="IB502" s="50"/>
      <c r="IC502" s="50"/>
      <c r="ID502" s="50"/>
      <c r="IE502" s="50"/>
      <c r="IF502" s="50"/>
      <c r="IG502" s="50"/>
      <c r="IH502" s="50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  <c r="IS502" s="50"/>
      <c r="IT502" s="50"/>
      <c r="IU502" s="50"/>
      <c r="IV502" s="50"/>
    </row>
    <row r="503" spans="1:256" s="251" customFormat="1" x14ac:dyDescent="0.2">
      <c r="A503" s="248"/>
      <c r="B503" s="235"/>
      <c r="C503" s="244"/>
      <c r="D503" s="50"/>
      <c r="E503" s="2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0"/>
      <c r="HW503" s="50"/>
      <c r="HX503" s="50"/>
      <c r="HY503" s="50"/>
      <c r="HZ503" s="50"/>
      <c r="IA503" s="50"/>
      <c r="IB503" s="50"/>
      <c r="IC503" s="50"/>
      <c r="ID503" s="50"/>
      <c r="IE503" s="50"/>
      <c r="IF503" s="50"/>
      <c r="IG503" s="50"/>
      <c r="IH503" s="50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  <c r="IS503" s="50"/>
      <c r="IT503" s="50"/>
      <c r="IU503" s="50"/>
      <c r="IV503" s="50"/>
    </row>
    <row r="504" spans="1:256" s="251" customFormat="1" x14ac:dyDescent="0.2">
      <c r="A504" s="248"/>
      <c r="B504" s="235"/>
      <c r="C504" s="244"/>
      <c r="D504" s="50"/>
      <c r="E504" s="2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0"/>
      <c r="HW504" s="50"/>
      <c r="HX504" s="50"/>
      <c r="HY504" s="50"/>
      <c r="HZ504" s="50"/>
      <c r="IA504" s="50"/>
      <c r="IB504" s="50"/>
      <c r="IC504" s="50"/>
      <c r="ID504" s="50"/>
      <c r="IE504" s="50"/>
      <c r="IF504" s="50"/>
      <c r="IG504" s="50"/>
      <c r="IH504" s="50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  <c r="IS504" s="50"/>
      <c r="IT504" s="50"/>
      <c r="IU504" s="50"/>
      <c r="IV504" s="50"/>
    </row>
    <row r="505" spans="1:256" s="251" customFormat="1" x14ac:dyDescent="0.2">
      <c r="A505" s="248"/>
      <c r="B505" s="235"/>
      <c r="C505" s="244"/>
      <c r="D505" s="50"/>
      <c r="E505" s="2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0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0"/>
      <c r="HW505" s="50"/>
      <c r="HX505" s="50"/>
      <c r="HY505" s="50"/>
      <c r="HZ505" s="50"/>
      <c r="IA505" s="50"/>
      <c r="IB505" s="50"/>
      <c r="IC505" s="50"/>
      <c r="ID505" s="50"/>
      <c r="IE505" s="50"/>
      <c r="IF505" s="50"/>
      <c r="IG505" s="50"/>
      <c r="IH505" s="50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  <c r="IS505" s="50"/>
      <c r="IT505" s="50"/>
      <c r="IU505" s="50"/>
      <c r="IV505" s="50"/>
    </row>
    <row r="506" spans="1:256" s="251" customFormat="1" x14ac:dyDescent="0.2">
      <c r="A506" s="248"/>
      <c r="B506" s="235"/>
      <c r="C506" s="244"/>
      <c r="D506" s="50"/>
      <c r="E506" s="2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0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0"/>
      <c r="HW506" s="50"/>
      <c r="HX506" s="50"/>
      <c r="HY506" s="50"/>
      <c r="HZ506" s="50"/>
      <c r="IA506" s="50"/>
      <c r="IB506" s="50"/>
      <c r="IC506" s="50"/>
      <c r="ID506" s="50"/>
      <c r="IE506" s="50"/>
      <c r="IF506" s="50"/>
      <c r="IG506" s="50"/>
      <c r="IH506" s="50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  <c r="IS506" s="50"/>
      <c r="IT506" s="50"/>
      <c r="IU506" s="50"/>
      <c r="IV506" s="50"/>
    </row>
    <row r="507" spans="1:256" s="251" customFormat="1" x14ac:dyDescent="0.2">
      <c r="A507" s="248"/>
      <c r="B507" s="235"/>
      <c r="C507" s="244"/>
      <c r="D507" s="50"/>
      <c r="E507" s="2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</row>
    <row r="508" spans="1:256" s="251" customFormat="1" x14ac:dyDescent="0.2">
      <c r="A508" s="248"/>
      <c r="B508" s="235"/>
      <c r="C508" s="244"/>
      <c r="D508" s="50"/>
      <c r="E508" s="2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  <c r="GO508" s="50"/>
      <c r="GP508" s="50"/>
      <c r="GQ508" s="50"/>
      <c r="GR508" s="50"/>
      <c r="GS508" s="50"/>
      <c r="GT508" s="50"/>
      <c r="GU508" s="50"/>
      <c r="GV508" s="50"/>
      <c r="GW508" s="50"/>
      <c r="GX508" s="50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0"/>
      <c r="HW508" s="50"/>
      <c r="HX508" s="50"/>
      <c r="HY508" s="50"/>
      <c r="HZ508" s="50"/>
      <c r="IA508" s="50"/>
      <c r="IB508" s="50"/>
      <c r="IC508" s="50"/>
      <c r="ID508" s="50"/>
      <c r="IE508" s="50"/>
      <c r="IF508" s="50"/>
      <c r="IG508" s="50"/>
      <c r="IH508" s="50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  <c r="IS508" s="50"/>
      <c r="IT508" s="50"/>
      <c r="IU508" s="50"/>
      <c r="IV508" s="50"/>
    </row>
    <row r="509" spans="1:256" s="251" customFormat="1" x14ac:dyDescent="0.2">
      <c r="A509" s="248"/>
      <c r="B509" s="235"/>
      <c r="C509" s="244"/>
      <c r="D509" s="50"/>
      <c r="E509" s="2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  <c r="GO509" s="50"/>
      <c r="GP509" s="50"/>
      <c r="GQ509" s="50"/>
      <c r="GR509" s="50"/>
      <c r="GS509" s="50"/>
      <c r="GT509" s="50"/>
      <c r="GU509" s="50"/>
      <c r="GV509" s="50"/>
      <c r="GW509" s="50"/>
      <c r="GX509" s="50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0"/>
      <c r="HW509" s="50"/>
      <c r="HX509" s="50"/>
      <c r="HY509" s="50"/>
      <c r="HZ509" s="50"/>
      <c r="IA509" s="50"/>
      <c r="IB509" s="50"/>
      <c r="IC509" s="50"/>
      <c r="ID509" s="50"/>
      <c r="IE509" s="50"/>
      <c r="IF509" s="50"/>
      <c r="IG509" s="50"/>
      <c r="IH509" s="50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  <c r="IS509" s="50"/>
      <c r="IT509" s="50"/>
      <c r="IU509" s="50"/>
      <c r="IV509" s="50"/>
    </row>
    <row r="510" spans="1:256" s="251" customFormat="1" x14ac:dyDescent="0.2">
      <c r="A510" s="248"/>
      <c r="B510" s="235"/>
      <c r="C510" s="244"/>
      <c r="D510" s="50"/>
      <c r="E510" s="2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0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0"/>
      <c r="HW510" s="50"/>
      <c r="HX510" s="50"/>
      <c r="HY510" s="50"/>
      <c r="HZ510" s="50"/>
      <c r="IA510" s="50"/>
      <c r="IB510" s="50"/>
      <c r="IC510" s="50"/>
      <c r="ID510" s="50"/>
      <c r="IE510" s="50"/>
      <c r="IF510" s="50"/>
      <c r="IG510" s="50"/>
      <c r="IH510" s="50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  <c r="IS510" s="50"/>
      <c r="IT510" s="50"/>
      <c r="IU510" s="50"/>
      <c r="IV510" s="50"/>
    </row>
    <row r="511" spans="1:256" s="251" customFormat="1" x14ac:dyDescent="0.2">
      <c r="A511" s="248"/>
      <c r="B511" s="235"/>
      <c r="C511" s="244"/>
      <c r="D511" s="50"/>
      <c r="E511" s="2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  <c r="IT511" s="50"/>
      <c r="IU511" s="50"/>
      <c r="IV511" s="50"/>
    </row>
    <row r="512" spans="1:256" s="251" customFormat="1" x14ac:dyDescent="0.2">
      <c r="A512" s="248"/>
      <c r="B512" s="235"/>
      <c r="C512" s="244"/>
      <c r="D512" s="50"/>
      <c r="E512" s="2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  <c r="IT512" s="50"/>
      <c r="IU512" s="50"/>
      <c r="IV512" s="50"/>
    </row>
    <row r="513" spans="1:256" s="251" customFormat="1" x14ac:dyDescent="0.2">
      <c r="A513" s="248"/>
      <c r="B513" s="235"/>
      <c r="C513" s="244"/>
      <c r="D513" s="50"/>
      <c r="E513" s="2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  <c r="IT513" s="50"/>
      <c r="IU513" s="50"/>
      <c r="IV513" s="50"/>
    </row>
    <row r="514" spans="1:256" s="251" customFormat="1" x14ac:dyDescent="0.2">
      <c r="A514" s="248"/>
      <c r="B514" s="235"/>
      <c r="C514" s="244"/>
      <c r="D514" s="50"/>
      <c r="E514" s="2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0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0"/>
      <c r="HW514" s="50"/>
      <c r="HX514" s="50"/>
      <c r="HY514" s="50"/>
      <c r="HZ514" s="50"/>
      <c r="IA514" s="50"/>
      <c r="IB514" s="50"/>
      <c r="IC514" s="50"/>
      <c r="ID514" s="50"/>
      <c r="IE514" s="50"/>
      <c r="IF514" s="50"/>
      <c r="IG514" s="50"/>
      <c r="IH514" s="50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  <c r="IS514" s="50"/>
      <c r="IT514" s="50"/>
      <c r="IU514" s="50"/>
      <c r="IV514" s="50"/>
    </row>
    <row r="515" spans="1:256" s="251" customFormat="1" x14ac:dyDescent="0.2">
      <c r="A515" s="248"/>
      <c r="B515" s="235"/>
      <c r="C515" s="244"/>
      <c r="D515" s="50"/>
      <c r="E515" s="2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  <c r="IT515" s="50"/>
      <c r="IU515" s="50"/>
      <c r="IV515" s="50"/>
    </row>
    <row r="516" spans="1:256" s="251" customFormat="1" x14ac:dyDescent="0.2">
      <c r="A516" s="248"/>
      <c r="B516" s="235"/>
      <c r="C516" s="244"/>
      <c r="D516" s="50"/>
      <c r="E516" s="2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  <c r="IT516" s="50"/>
      <c r="IU516" s="50"/>
      <c r="IV516" s="50"/>
    </row>
    <row r="517" spans="1:256" s="251" customFormat="1" x14ac:dyDescent="0.2">
      <c r="A517" s="248"/>
      <c r="B517" s="235"/>
      <c r="C517" s="244"/>
      <c r="D517" s="50"/>
      <c r="E517" s="2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</row>
    <row r="518" spans="1:256" s="251" customFormat="1" x14ac:dyDescent="0.2">
      <c r="A518" s="248"/>
      <c r="B518" s="235"/>
      <c r="C518" s="244"/>
      <c r="D518" s="50"/>
      <c r="E518" s="2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</row>
    <row r="519" spans="1:256" s="251" customFormat="1" x14ac:dyDescent="0.2">
      <c r="A519" s="248"/>
      <c r="B519" s="235"/>
      <c r="C519" s="244"/>
      <c r="D519" s="50"/>
      <c r="E519" s="2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</row>
    <row r="520" spans="1:256" s="251" customFormat="1" x14ac:dyDescent="0.2">
      <c r="A520" s="248"/>
      <c r="B520" s="235"/>
      <c r="C520" s="244"/>
      <c r="D520" s="50"/>
      <c r="E520" s="2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0"/>
      <c r="GL520" s="50"/>
      <c r="GM520" s="50"/>
      <c r="GN520" s="50"/>
      <c r="GO520" s="50"/>
      <c r="GP520" s="50"/>
      <c r="GQ520" s="50"/>
      <c r="GR520" s="50"/>
      <c r="GS520" s="50"/>
      <c r="GT520" s="50"/>
      <c r="GU520" s="50"/>
      <c r="GV520" s="50"/>
      <c r="GW520" s="50"/>
      <c r="GX520" s="50"/>
      <c r="GY520" s="50"/>
      <c r="GZ520" s="50"/>
      <c r="HA520" s="50"/>
      <c r="HB520" s="50"/>
      <c r="HC520" s="50"/>
      <c r="HD520" s="50"/>
      <c r="HE520" s="50"/>
      <c r="HF520" s="50"/>
      <c r="HG520" s="50"/>
      <c r="HH520" s="50"/>
      <c r="HI520" s="50"/>
      <c r="HJ520" s="50"/>
      <c r="HK520" s="50"/>
      <c r="HL520" s="50"/>
      <c r="HM520" s="50"/>
      <c r="HN520" s="50"/>
      <c r="HO520" s="50"/>
      <c r="HP520" s="50"/>
      <c r="HQ520" s="50"/>
      <c r="HR520" s="50"/>
      <c r="HS520" s="50"/>
      <c r="HT520" s="50"/>
      <c r="HU520" s="50"/>
      <c r="HV520" s="50"/>
      <c r="HW520" s="50"/>
      <c r="HX520" s="50"/>
      <c r="HY520" s="50"/>
      <c r="HZ520" s="50"/>
      <c r="IA520" s="50"/>
      <c r="IB520" s="50"/>
      <c r="IC520" s="50"/>
      <c r="ID520" s="50"/>
      <c r="IE520" s="50"/>
      <c r="IF520" s="50"/>
      <c r="IG520" s="50"/>
      <c r="IH520" s="50"/>
      <c r="II520" s="50"/>
      <c r="IJ520" s="50"/>
      <c r="IK520" s="50"/>
      <c r="IL520" s="50"/>
      <c r="IM520" s="50"/>
      <c r="IN520" s="50"/>
      <c r="IO520" s="50"/>
      <c r="IP520" s="50"/>
      <c r="IQ520" s="50"/>
      <c r="IR520" s="50"/>
      <c r="IS520" s="50"/>
      <c r="IT520" s="50"/>
      <c r="IU520" s="50"/>
      <c r="IV520" s="50"/>
    </row>
    <row r="521" spans="1:256" s="251" customFormat="1" x14ac:dyDescent="0.2">
      <c r="A521" s="248"/>
      <c r="B521" s="235"/>
      <c r="C521" s="244"/>
      <c r="D521" s="50"/>
      <c r="E521" s="2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0"/>
      <c r="GL521" s="50"/>
      <c r="GM521" s="50"/>
      <c r="GN521" s="50"/>
      <c r="GO521" s="50"/>
      <c r="GP521" s="50"/>
      <c r="GQ521" s="50"/>
      <c r="GR521" s="50"/>
      <c r="GS521" s="50"/>
      <c r="GT521" s="50"/>
      <c r="GU521" s="50"/>
      <c r="GV521" s="50"/>
      <c r="GW521" s="50"/>
      <c r="GX521" s="50"/>
      <c r="GY521" s="50"/>
      <c r="GZ521" s="50"/>
      <c r="HA521" s="50"/>
      <c r="HB521" s="50"/>
      <c r="HC521" s="50"/>
      <c r="HD521" s="50"/>
      <c r="HE521" s="50"/>
      <c r="HF521" s="50"/>
      <c r="HG521" s="50"/>
      <c r="HH521" s="50"/>
      <c r="HI521" s="50"/>
      <c r="HJ521" s="50"/>
      <c r="HK521" s="50"/>
      <c r="HL521" s="50"/>
      <c r="HM521" s="50"/>
      <c r="HN521" s="50"/>
      <c r="HO521" s="50"/>
      <c r="HP521" s="50"/>
      <c r="HQ521" s="50"/>
      <c r="HR521" s="50"/>
      <c r="HS521" s="50"/>
      <c r="HT521" s="50"/>
      <c r="HU521" s="50"/>
      <c r="HV521" s="50"/>
      <c r="HW521" s="50"/>
      <c r="HX521" s="50"/>
      <c r="HY521" s="50"/>
      <c r="HZ521" s="50"/>
      <c r="IA521" s="50"/>
      <c r="IB521" s="50"/>
      <c r="IC521" s="50"/>
      <c r="ID521" s="50"/>
      <c r="IE521" s="50"/>
      <c r="IF521" s="50"/>
      <c r="IG521" s="50"/>
      <c r="IH521" s="50"/>
      <c r="II521" s="50"/>
      <c r="IJ521" s="50"/>
      <c r="IK521" s="50"/>
      <c r="IL521" s="50"/>
      <c r="IM521" s="50"/>
      <c r="IN521" s="50"/>
      <c r="IO521" s="50"/>
      <c r="IP521" s="50"/>
      <c r="IQ521" s="50"/>
      <c r="IR521" s="50"/>
      <c r="IS521" s="50"/>
      <c r="IT521" s="50"/>
      <c r="IU521" s="50"/>
      <c r="IV521" s="50"/>
    </row>
    <row r="522" spans="1:256" s="251" customFormat="1" x14ac:dyDescent="0.2">
      <c r="A522" s="248"/>
      <c r="B522" s="235"/>
      <c r="C522" s="244"/>
      <c r="D522" s="50"/>
      <c r="E522" s="2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0"/>
      <c r="GL522" s="50"/>
      <c r="GM522" s="50"/>
      <c r="GN522" s="50"/>
      <c r="GO522" s="50"/>
      <c r="GP522" s="50"/>
      <c r="GQ522" s="50"/>
      <c r="GR522" s="50"/>
      <c r="GS522" s="50"/>
      <c r="GT522" s="50"/>
      <c r="GU522" s="50"/>
      <c r="GV522" s="50"/>
      <c r="GW522" s="50"/>
      <c r="GX522" s="50"/>
      <c r="GY522" s="50"/>
      <c r="GZ522" s="50"/>
      <c r="HA522" s="50"/>
      <c r="HB522" s="50"/>
      <c r="HC522" s="50"/>
      <c r="HD522" s="50"/>
      <c r="HE522" s="50"/>
      <c r="HF522" s="50"/>
      <c r="HG522" s="50"/>
      <c r="HH522" s="50"/>
      <c r="HI522" s="50"/>
      <c r="HJ522" s="50"/>
      <c r="HK522" s="50"/>
      <c r="HL522" s="50"/>
      <c r="HM522" s="50"/>
      <c r="HN522" s="50"/>
      <c r="HO522" s="50"/>
      <c r="HP522" s="50"/>
      <c r="HQ522" s="50"/>
      <c r="HR522" s="50"/>
      <c r="HS522" s="50"/>
      <c r="HT522" s="50"/>
      <c r="HU522" s="50"/>
      <c r="HV522" s="50"/>
      <c r="HW522" s="50"/>
      <c r="HX522" s="50"/>
      <c r="HY522" s="50"/>
      <c r="HZ522" s="50"/>
      <c r="IA522" s="50"/>
      <c r="IB522" s="50"/>
      <c r="IC522" s="50"/>
      <c r="ID522" s="50"/>
      <c r="IE522" s="50"/>
      <c r="IF522" s="50"/>
      <c r="IG522" s="50"/>
      <c r="IH522" s="50"/>
      <c r="II522" s="50"/>
      <c r="IJ522" s="50"/>
      <c r="IK522" s="50"/>
      <c r="IL522" s="50"/>
      <c r="IM522" s="50"/>
      <c r="IN522" s="50"/>
      <c r="IO522" s="50"/>
      <c r="IP522" s="50"/>
      <c r="IQ522" s="50"/>
      <c r="IR522" s="50"/>
      <c r="IS522" s="50"/>
      <c r="IT522" s="50"/>
      <c r="IU522" s="50"/>
      <c r="IV522" s="50"/>
    </row>
    <row r="523" spans="1:256" s="251" customFormat="1" x14ac:dyDescent="0.2">
      <c r="A523" s="248"/>
      <c r="B523" s="235"/>
      <c r="C523" s="244"/>
      <c r="D523" s="50"/>
      <c r="E523" s="2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0"/>
      <c r="GL523" s="50"/>
      <c r="GM523" s="50"/>
      <c r="GN523" s="50"/>
      <c r="GO523" s="50"/>
      <c r="GP523" s="50"/>
      <c r="GQ523" s="50"/>
      <c r="GR523" s="50"/>
      <c r="GS523" s="50"/>
      <c r="GT523" s="50"/>
      <c r="GU523" s="50"/>
      <c r="GV523" s="50"/>
      <c r="GW523" s="50"/>
      <c r="GX523" s="50"/>
      <c r="GY523" s="50"/>
      <c r="GZ523" s="50"/>
      <c r="HA523" s="50"/>
      <c r="HB523" s="50"/>
      <c r="HC523" s="50"/>
      <c r="HD523" s="50"/>
      <c r="HE523" s="50"/>
      <c r="HF523" s="50"/>
      <c r="HG523" s="50"/>
      <c r="HH523" s="50"/>
      <c r="HI523" s="50"/>
      <c r="HJ523" s="50"/>
      <c r="HK523" s="50"/>
      <c r="HL523" s="50"/>
      <c r="HM523" s="50"/>
      <c r="HN523" s="50"/>
      <c r="HO523" s="50"/>
      <c r="HP523" s="50"/>
      <c r="HQ523" s="50"/>
      <c r="HR523" s="50"/>
      <c r="HS523" s="50"/>
      <c r="HT523" s="50"/>
      <c r="HU523" s="50"/>
      <c r="HV523" s="50"/>
      <c r="HW523" s="50"/>
      <c r="HX523" s="50"/>
      <c r="HY523" s="50"/>
      <c r="HZ523" s="50"/>
      <c r="IA523" s="50"/>
      <c r="IB523" s="50"/>
      <c r="IC523" s="50"/>
      <c r="ID523" s="50"/>
      <c r="IE523" s="50"/>
      <c r="IF523" s="50"/>
      <c r="IG523" s="50"/>
      <c r="IH523" s="50"/>
      <c r="II523" s="50"/>
      <c r="IJ523" s="50"/>
      <c r="IK523" s="50"/>
      <c r="IL523" s="50"/>
      <c r="IM523" s="50"/>
      <c r="IN523" s="50"/>
      <c r="IO523" s="50"/>
      <c r="IP523" s="50"/>
      <c r="IQ523" s="50"/>
      <c r="IR523" s="50"/>
      <c r="IS523" s="50"/>
      <c r="IT523" s="50"/>
      <c r="IU523" s="50"/>
      <c r="IV523" s="50"/>
    </row>
    <row r="524" spans="1:256" s="251" customFormat="1" x14ac:dyDescent="0.2">
      <c r="A524" s="248"/>
      <c r="B524" s="235"/>
      <c r="C524" s="244"/>
      <c r="D524" s="50"/>
      <c r="E524" s="2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  <c r="GG524" s="50"/>
      <c r="GH524" s="50"/>
      <c r="GI524" s="50"/>
      <c r="GJ524" s="50"/>
      <c r="GK524" s="50"/>
      <c r="GL524" s="50"/>
      <c r="GM524" s="50"/>
      <c r="GN524" s="50"/>
      <c r="GO524" s="50"/>
      <c r="GP524" s="50"/>
      <c r="GQ524" s="50"/>
      <c r="GR524" s="50"/>
      <c r="GS524" s="50"/>
      <c r="GT524" s="50"/>
      <c r="GU524" s="50"/>
      <c r="GV524" s="50"/>
      <c r="GW524" s="50"/>
      <c r="GX524" s="50"/>
      <c r="GY524" s="50"/>
      <c r="GZ524" s="50"/>
      <c r="HA524" s="50"/>
      <c r="HB524" s="50"/>
      <c r="HC524" s="50"/>
      <c r="HD524" s="50"/>
      <c r="HE524" s="50"/>
      <c r="HF524" s="50"/>
      <c r="HG524" s="50"/>
      <c r="HH524" s="50"/>
      <c r="HI524" s="50"/>
      <c r="HJ524" s="50"/>
      <c r="HK524" s="50"/>
      <c r="HL524" s="50"/>
      <c r="HM524" s="50"/>
      <c r="HN524" s="50"/>
      <c r="HO524" s="50"/>
      <c r="HP524" s="50"/>
      <c r="HQ524" s="50"/>
      <c r="HR524" s="50"/>
      <c r="HS524" s="50"/>
      <c r="HT524" s="50"/>
      <c r="HU524" s="50"/>
      <c r="HV524" s="50"/>
      <c r="HW524" s="50"/>
      <c r="HX524" s="50"/>
      <c r="HY524" s="50"/>
      <c r="HZ524" s="50"/>
      <c r="IA524" s="50"/>
      <c r="IB524" s="50"/>
      <c r="IC524" s="50"/>
      <c r="ID524" s="50"/>
      <c r="IE524" s="50"/>
      <c r="IF524" s="50"/>
      <c r="IG524" s="50"/>
      <c r="IH524" s="50"/>
      <c r="II524" s="50"/>
      <c r="IJ524" s="50"/>
      <c r="IK524" s="50"/>
      <c r="IL524" s="50"/>
      <c r="IM524" s="50"/>
      <c r="IN524" s="50"/>
      <c r="IO524" s="50"/>
      <c r="IP524" s="50"/>
      <c r="IQ524" s="50"/>
      <c r="IR524" s="50"/>
      <c r="IS524" s="50"/>
      <c r="IT524" s="50"/>
      <c r="IU524" s="50"/>
      <c r="IV524" s="50"/>
    </row>
    <row r="525" spans="1:256" s="251" customFormat="1" x14ac:dyDescent="0.2">
      <c r="A525" s="248"/>
      <c r="B525" s="235"/>
      <c r="C525" s="244"/>
      <c r="D525" s="50"/>
      <c r="E525" s="2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  <c r="GG525" s="50"/>
      <c r="GH525" s="50"/>
      <c r="GI525" s="50"/>
      <c r="GJ525" s="50"/>
      <c r="GK525" s="50"/>
      <c r="GL525" s="50"/>
      <c r="GM525" s="50"/>
      <c r="GN525" s="50"/>
      <c r="GO525" s="50"/>
      <c r="GP525" s="50"/>
      <c r="GQ525" s="50"/>
      <c r="GR525" s="50"/>
      <c r="GS525" s="50"/>
      <c r="GT525" s="50"/>
      <c r="GU525" s="50"/>
      <c r="GV525" s="50"/>
      <c r="GW525" s="50"/>
      <c r="GX525" s="50"/>
      <c r="GY525" s="50"/>
      <c r="GZ525" s="50"/>
      <c r="HA525" s="50"/>
      <c r="HB525" s="50"/>
      <c r="HC525" s="50"/>
      <c r="HD525" s="50"/>
      <c r="HE525" s="50"/>
      <c r="HF525" s="50"/>
      <c r="HG525" s="50"/>
      <c r="HH525" s="50"/>
      <c r="HI525" s="50"/>
      <c r="HJ525" s="50"/>
      <c r="HK525" s="50"/>
      <c r="HL525" s="50"/>
      <c r="HM525" s="50"/>
      <c r="HN525" s="50"/>
      <c r="HO525" s="50"/>
      <c r="HP525" s="50"/>
      <c r="HQ525" s="50"/>
      <c r="HR525" s="50"/>
      <c r="HS525" s="50"/>
      <c r="HT525" s="50"/>
      <c r="HU525" s="50"/>
      <c r="HV525" s="50"/>
      <c r="HW525" s="50"/>
      <c r="HX525" s="50"/>
      <c r="HY525" s="50"/>
      <c r="HZ525" s="50"/>
      <c r="IA525" s="50"/>
      <c r="IB525" s="50"/>
      <c r="IC525" s="50"/>
      <c r="ID525" s="50"/>
      <c r="IE525" s="50"/>
      <c r="IF525" s="50"/>
      <c r="IG525" s="50"/>
      <c r="IH525" s="50"/>
      <c r="II525" s="50"/>
      <c r="IJ525" s="50"/>
      <c r="IK525" s="50"/>
      <c r="IL525" s="50"/>
      <c r="IM525" s="50"/>
      <c r="IN525" s="50"/>
      <c r="IO525" s="50"/>
      <c r="IP525" s="50"/>
      <c r="IQ525" s="50"/>
      <c r="IR525" s="50"/>
      <c r="IS525" s="50"/>
      <c r="IT525" s="50"/>
      <c r="IU525" s="50"/>
      <c r="IV525" s="50"/>
    </row>
    <row r="526" spans="1:256" s="251" customFormat="1" x14ac:dyDescent="0.2">
      <c r="A526" s="248"/>
      <c r="B526" s="235"/>
      <c r="C526" s="244"/>
      <c r="D526" s="50"/>
      <c r="E526" s="2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  <c r="GG526" s="50"/>
      <c r="GH526" s="50"/>
      <c r="GI526" s="50"/>
      <c r="GJ526" s="50"/>
      <c r="GK526" s="50"/>
      <c r="GL526" s="50"/>
      <c r="GM526" s="50"/>
      <c r="GN526" s="50"/>
      <c r="GO526" s="50"/>
      <c r="GP526" s="50"/>
      <c r="GQ526" s="50"/>
      <c r="GR526" s="50"/>
      <c r="GS526" s="50"/>
      <c r="GT526" s="50"/>
      <c r="GU526" s="50"/>
      <c r="GV526" s="50"/>
      <c r="GW526" s="50"/>
      <c r="GX526" s="50"/>
      <c r="GY526" s="50"/>
      <c r="GZ526" s="50"/>
      <c r="HA526" s="50"/>
      <c r="HB526" s="50"/>
      <c r="HC526" s="50"/>
      <c r="HD526" s="50"/>
      <c r="HE526" s="50"/>
      <c r="HF526" s="50"/>
      <c r="HG526" s="50"/>
      <c r="HH526" s="50"/>
      <c r="HI526" s="50"/>
      <c r="HJ526" s="50"/>
      <c r="HK526" s="50"/>
      <c r="HL526" s="50"/>
      <c r="HM526" s="50"/>
      <c r="HN526" s="50"/>
      <c r="HO526" s="50"/>
      <c r="HP526" s="50"/>
      <c r="HQ526" s="50"/>
      <c r="HR526" s="50"/>
      <c r="HS526" s="50"/>
      <c r="HT526" s="50"/>
      <c r="HU526" s="50"/>
      <c r="HV526" s="50"/>
      <c r="HW526" s="50"/>
      <c r="HX526" s="50"/>
      <c r="HY526" s="50"/>
      <c r="HZ526" s="50"/>
      <c r="IA526" s="50"/>
      <c r="IB526" s="50"/>
      <c r="IC526" s="50"/>
      <c r="ID526" s="50"/>
      <c r="IE526" s="50"/>
      <c r="IF526" s="50"/>
      <c r="IG526" s="50"/>
      <c r="IH526" s="50"/>
      <c r="II526" s="50"/>
      <c r="IJ526" s="50"/>
      <c r="IK526" s="50"/>
      <c r="IL526" s="50"/>
      <c r="IM526" s="50"/>
      <c r="IN526" s="50"/>
      <c r="IO526" s="50"/>
      <c r="IP526" s="50"/>
      <c r="IQ526" s="50"/>
      <c r="IR526" s="50"/>
      <c r="IS526" s="50"/>
      <c r="IT526" s="50"/>
      <c r="IU526" s="50"/>
      <c r="IV526" s="50"/>
    </row>
    <row r="527" spans="1:256" s="251" customFormat="1" x14ac:dyDescent="0.2">
      <c r="A527" s="248"/>
      <c r="B527" s="235"/>
      <c r="C527" s="244"/>
      <c r="D527" s="50"/>
      <c r="E527" s="2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  <c r="GG527" s="50"/>
      <c r="GH527" s="50"/>
      <c r="GI527" s="50"/>
      <c r="GJ527" s="50"/>
      <c r="GK527" s="50"/>
      <c r="GL527" s="50"/>
      <c r="GM527" s="50"/>
      <c r="GN527" s="50"/>
      <c r="GO527" s="50"/>
      <c r="GP527" s="50"/>
      <c r="GQ527" s="50"/>
      <c r="GR527" s="50"/>
      <c r="GS527" s="50"/>
      <c r="GT527" s="50"/>
      <c r="GU527" s="50"/>
      <c r="GV527" s="50"/>
      <c r="GW527" s="50"/>
      <c r="GX527" s="50"/>
      <c r="GY527" s="50"/>
      <c r="GZ527" s="50"/>
      <c r="HA527" s="50"/>
      <c r="HB527" s="50"/>
      <c r="HC527" s="50"/>
      <c r="HD527" s="50"/>
      <c r="HE527" s="50"/>
      <c r="HF527" s="50"/>
      <c r="HG527" s="50"/>
      <c r="HH527" s="50"/>
      <c r="HI527" s="50"/>
      <c r="HJ527" s="50"/>
      <c r="HK527" s="50"/>
      <c r="HL527" s="50"/>
      <c r="HM527" s="50"/>
      <c r="HN527" s="50"/>
      <c r="HO527" s="50"/>
      <c r="HP527" s="50"/>
      <c r="HQ527" s="50"/>
      <c r="HR527" s="50"/>
      <c r="HS527" s="50"/>
      <c r="HT527" s="50"/>
      <c r="HU527" s="50"/>
      <c r="HV527" s="50"/>
      <c r="HW527" s="50"/>
      <c r="HX527" s="50"/>
      <c r="HY527" s="50"/>
      <c r="HZ527" s="50"/>
      <c r="IA527" s="50"/>
      <c r="IB527" s="50"/>
      <c r="IC527" s="50"/>
      <c r="ID527" s="50"/>
      <c r="IE527" s="50"/>
      <c r="IF527" s="50"/>
      <c r="IG527" s="50"/>
      <c r="IH527" s="50"/>
      <c r="II527" s="50"/>
      <c r="IJ527" s="50"/>
      <c r="IK527" s="50"/>
      <c r="IL527" s="50"/>
      <c r="IM527" s="50"/>
      <c r="IN527" s="50"/>
      <c r="IO527" s="50"/>
      <c r="IP527" s="50"/>
      <c r="IQ527" s="50"/>
      <c r="IR527" s="50"/>
      <c r="IS527" s="50"/>
      <c r="IT527" s="50"/>
      <c r="IU527" s="50"/>
      <c r="IV527" s="50"/>
    </row>
    <row r="528" spans="1:256" s="251" customFormat="1" x14ac:dyDescent="0.2">
      <c r="A528" s="248"/>
      <c r="B528" s="235"/>
      <c r="C528" s="244"/>
      <c r="D528" s="50"/>
      <c r="E528" s="2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  <c r="GG528" s="50"/>
      <c r="GH528" s="50"/>
      <c r="GI528" s="50"/>
      <c r="GJ528" s="50"/>
      <c r="GK528" s="50"/>
      <c r="GL528" s="50"/>
      <c r="GM528" s="50"/>
      <c r="GN528" s="50"/>
      <c r="GO528" s="50"/>
      <c r="GP528" s="50"/>
      <c r="GQ528" s="50"/>
      <c r="GR528" s="50"/>
      <c r="GS528" s="50"/>
      <c r="GT528" s="50"/>
      <c r="GU528" s="50"/>
      <c r="GV528" s="50"/>
      <c r="GW528" s="50"/>
      <c r="GX528" s="50"/>
      <c r="GY528" s="50"/>
      <c r="GZ528" s="50"/>
      <c r="HA528" s="50"/>
      <c r="HB528" s="50"/>
      <c r="HC528" s="50"/>
      <c r="HD528" s="50"/>
      <c r="HE528" s="50"/>
      <c r="HF528" s="50"/>
      <c r="HG528" s="50"/>
      <c r="HH528" s="50"/>
      <c r="HI528" s="50"/>
      <c r="HJ528" s="50"/>
      <c r="HK528" s="50"/>
      <c r="HL528" s="50"/>
      <c r="HM528" s="50"/>
      <c r="HN528" s="50"/>
      <c r="HO528" s="50"/>
      <c r="HP528" s="50"/>
      <c r="HQ528" s="50"/>
      <c r="HR528" s="50"/>
      <c r="HS528" s="50"/>
      <c r="HT528" s="50"/>
      <c r="HU528" s="50"/>
      <c r="HV528" s="50"/>
      <c r="HW528" s="50"/>
      <c r="HX528" s="50"/>
      <c r="HY528" s="50"/>
      <c r="HZ528" s="50"/>
      <c r="IA528" s="50"/>
      <c r="IB528" s="50"/>
      <c r="IC528" s="50"/>
      <c r="ID528" s="50"/>
      <c r="IE528" s="50"/>
      <c r="IF528" s="50"/>
      <c r="IG528" s="50"/>
      <c r="IH528" s="50"/>
      <c r="II528" s="50"/>
      <c r="IJ528" s="50"/>
      <c r="IK528" s="50"/>
      <c r="IL528" s="50"/>
      <c r="IM528" s="50"/>
      <c r="IN528" s="50"/>
      <c r="IO528" s="50"/>
      <c r="IP528" s="50"/>
      <c r="IQ528" s="50"/>
      <c r="IR528" s="50"/>
      <c r="IS528" s="50"/>
      <c r="IT528" s="50"/>
      <c r="IU528" s="50"/>
      <c r="IV528" s="50"/>
    </row>
    <row r="529" spans="1:256" s="251" customFormat="1" x14ac:dyDescent="0.2">
      <c r="A529" s="248"/>
      <c r="B529" s="235"/>
      <c r="C529" s="244"/>
      <c r="D529" s="50"/>
      <c r="E529" s="2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  <c r="GG529" s="50"/>
      <c r="GH529" s="50"/>
      <c r="GI529" s="50"/>
      <c r="GJ529" s="50"/>
      <c r="GK529" s="50"/>
      <c r="GL529" s="50"/>
      <c r="GM529" s="50"/>
      <c r="GN529" s="50"/>
      <c r="GO529" s="50"/>
      <c r="GP529" s="50"/>
      <c r="GQ529" s="50"/>
      <c r="GR529" s="50"/>
      <c r="GS529" s="50"/>
      <c r="GT529" s="50"/>
      <c r="GU529" s="50"/>
      <c r="GV529" s="50"/>
      <c r="GW529" s="50"/>
      <c r="GX529" s="50"/>
      <c r="GY529" s="50"/>
      <c r="GZ529" s="50"/>
      <c r="HA529" s="50"/>
      <c r="HB529" s="50"/>
      <c r="HC529" s="50"/>
      <c r="HD529" s="50"/>
      <c r="HE529" s="50"/>
      <c r="HF529" s="50"/>
      <c r="HG529" s="50"/>
      <c r="HH529" s="50"/>
      <c r="HI529" s="50"/>
      <c r="HJ529" s="50"/>
      <c r="HK529" s="50"/>
      <c r="HL529" s="50"/>
      <c r="HM529" s="50"/>
      <c r="HN529" s="50"/>
      <c r="HO529" s="50"/>
      <c r="HP529" s="50"/>
      <c r="HQ529" s="50"/>
      <c r="HR529" s="50"/>
      <c r="HS529" s="50"/>
      <c r="HT529" s="50"/>
      <c r="HU529" s="50"/>
      <c r="HV529" s="50"/>
      <c r="HW529" s="50"/>
      <c r="HX529" s="50"/>
      <c r="HY529" s="50"/>
      <c r="HZ529" s="50"/>
      <c r="IA529" s="50"/>
      <c r="IB529" s="50"/>
      <c r="IC529" s="50"/>
      <c r="ID529" s="50"/>
      <c r="IE529" s="50"/>
      <c r="IF529" s="50"/>
      <c r="IG529" s="50"/>
      <c r="IH529" s="50"/>
      <c r="II529" s="50"/>
      <c r="IJ529" s="50"/>
      <c r="IK529" s="50"/>
      <c r="IL529" s="50"/>
      <c r="IM529" s="50"/>
      <c r="IN529" s="50"/>
      <c r="IO529" s="50"/>
      <c r="IP529" s="50"/>
      <c r="IQ529" s="50"/>
      <c r="IR529" s="50"/>
      <c r="IS529" s="50"/>
      <c r="IT529" s="50"/>
      <c r="IU529" s="50"/>
      <c r="IV529" s="50"/>
    </row>
    <row r="530" spans="1:256" s="251" customFormat="1" x14ac:dyDescent="0.2">
      <c r="A530" s="248"/>
      <c r="B530" s="235"/>
      <c r="C530" s="244"/>
      <c r="D530" s="50"/>
      <c r="E530" s="2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  <c r="GG530" s="50"/>
      <c r="GH530" s="50"/>
      <c r="GI530" s="50"/>
      <c r="GJ530" s="50"/>
      <c r="GK530" s="50"/>
      <c r="GL530" s="50"/>
      <c r="GM530" s="50"/>
      <c r="GN530" s="50"/>
      <c r="GO530" s="50"/>
      <c r="GP530" s="50"/>
      <c r="GQ530" s="50"/>
      <c r="GR530" s="50"/>
      <c r="GS530" s="50"/>
      <c r="GT530" s="50"/>
      <c r="GU530" s="50"/>
      <c r="GV530" s="50"/>
      <c r="GW530" s="50"/>
      <c r="GX530" s="50"/>
      <c r="GY530" s="50"/>
      <c r="GZ530" s="50"/>
      <c r="HA530" s="50"/>
      <c r="HB530" s="50"/>
      <c r="HC530" s="50"/>
      <c r="HD530" s="50"/>
      <c r="HE530" s="50"/>
      <c r="HF530" s="50"/>
      <c r="HG530" s="50"/>
      <c r="HH530" s="50"/>
      <c r="HI530" s="50"/>
      <c r="HJ530" s="50"/>
      <c r="HK530" s="50"/>
      <c r="HL530" s="50"/>
      <c r="HM530" s="50"/>
      <c r="HN530" s="50"/>
      <c r="HO530" s="50"/>
      <c r="HP530" s="50"/>
      <c r="HQ530" s="50"/>
      <c r="HR530" s="50"/>
      <c r="HS530" s="50"/>
      <c r="HT530" s="50"/>
      <c r="HU530" s="50"/>
      <c r="HV530" s="50"/>
      <c r="HW530" s="50"/>
      <c r="HX530" s="50"/>
      <c r="HY530" s="50"/>
      <c r="HZ530" s="50"/>
      <c r="IA530" s="50"/>
      <c r="IB530" s="50"/>
      <c r="IC530" s="50"/>
      <c r="ID530" s="50"/>
      <c r="IE530" s="50"/>
      <c r="IF530" s="50"/>
      <c r="IG530" s="50"/>
      <c r="IH530" s="50"/>
      <c r="II530" s="50"/>
      <c r="IJ530" s="50"/>
      <c r="IK530" s="50"/>
      <c r="IL530" s="50"/>
      <c r="IM530" s="50"/>
      <c r="IN530" s="50"/>
      <c r="IO530" s="50"/>
      <c r="IP530" s="50"/>
      <c r="IQ530" s="50"/>
      <c r="IR530" s="50"/>
      <c r="IS530" s="50"/>
      <c r="IT530" s="50"/>
      <c r="IU530" s="50"/>
      <c r="IV530" s="50"/>
    </row>
    <row r="531" spans="1:256" s="251" customFormat="1" x14ac:dyDescent="0.2">
      <c r="A531" s="248"/>
      <c r="B531" s="235"/>
      <c r="C531" s="244"/>
      <c r="D531" s="50"/>
      <c r="E531" s="2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  <c r="GG531" s="50"/>
      <c r="GH531" s="50"/>
      <c r="GI531" s="50"/>
      <c r="GJ531" s="50"/>
      <c r="GK531" s="50"/>
      <c r="GL531" s="50"/>
      <c r="GM531" s="50"/>
      <c r="GN531" s="50"/>
      <c r="GO531" s="50"/>
      <c r="GP531" s="50"/>
      <c r="GQ531" s="50"/>
      <c r="GR531" s="50"/>
      <c r="GS531" s="50"/>
      <c r="GT531" s="50"/>
      <c r="GU531" s="50"/>
      <c r="GV531" s="50"/>
      <c r="GW531" s="50"/>
      <c r="GX531" s="50"/>
      <c r="GY531" s="50"/>
      <c r="GZ531" s="50"/>
      <c r="HA531" s="50"/>
      <c r="HB531" s="50"/>
      <c r="HC531" s="50"/>
      <c r="HD531" s="50"/>
      <c r="HE531" s="50"/>
      <c r="HF531" s="50"/>
      <c r="HG531" s="50"/>
      <c r="HH531" s="50"/>
      <c r="HI531" s="50"/>
      <c r="HJ531" s="50"/>
      <c r="HK531" s="50"/>
      <c r="HL531" s="50"/>
      <c r="HM531" s="50"/>
      <c r="HN531" s="50"/>
      <c r="HO531" s="50"/>
      <c r="HP531" s="50"/>
      <c r="HQ531" s="50"/>
      <c r="HR531" s="50"/>
      <c r="HS531" s="50"/>
      <c r="HT531" s="50"/>
      <c r="HU531" s="50"/>
      <c r="HV531" s="50"/>
      <c r="HW531" s="50"/>
      <c r="HX531" s="50"/>
      <c r="HY531" s="50"/>
      <c r="HZ531" s="50"/>
      <c r="IA531" s="50"/>
      <c r="IB531" s="50"/>
      <c r="IC531" s="50"/>
      <c r="ID531" s="50"/>
      <c r="IE531" s="50"/>
      <c r="IF531" s="50"/>
      <c r="IG531" s="50"/>
      <c r="IH531" s="50"/>
      <c r="II531" s="50"/>
      <c r="IJ531" s="50"/>
      <c r="IK531" s="50"/>
      <c r="IL531" s="50"/>
      <c r="IM531" s="50"/>
      <c r="IN531" s="50"/>
      <c r="IO531" s="50"/>
      <c r="IP531" s="50"/>
      <c r="IQ531" s="50"/>
      <c r="IR531" s="50"/>
      <c r="IS531" s="50"/>
      <c r="IT531" s="50"/>
      <c r="IU531" s="50"/>
      <c r="IV531" s="50"/>
    </row>
    <row r="532" spans="1:256" s="251" customFormat="1" x14ac:dyDescent="0.2">
      <c r="A532" s="248"/>
      <c r="B532" s="235"/>
      <c r="C532" s="244"/>
      <c r="D532" s="50"/>
      <c r="E532" s="2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  <c r="GG532" s="50"/>
      <c r="GH532" s="50"/>
      <c r="GI532" s="50"/>
      <c r="GJ532" s="50"/>
      <c r="GK532" s="50"/>
      <c r="GL532" s="50"/>
      <c r="GM532" s="50"/>
      <c r="GN532" s="50"/>
      <c r="GO532" s="50"/>
      <c r="GP532" s="50"/>
      <c r="GQ532" s="50"/>
      <c r="GR532" s="50"/>
      <c r="GS532" s="50"/>
      <c r="GT532" s="50"/>
      <c r="GU532" s="50"/>
      <c r="GV532" s="50"/>
      <c r="GW532" s="50"/>
      <c r="GX532" s="50"/>
      <c r="GY532" s="50"/>
      <c r="GZ532" s="50"/>
      <c r="HA532" s="50"/>
      <c r="HB532" s="50"/>
      <c r="HC532" s="50"/>
      <c r="HD532" s="50"/>
      <c r="HE532" s="50"/>
      <c r="HF532" s="50"/>
      <c r="HG532" s="50"/>
      <c r="HH532" s="50"/>
      <c r="HI532" s="50"/>
      <c r="HJ532" s="50"/>
      <c r="HK532" s="50"/>
      <c r="HL532" s="50"/>
      <c r="HM532" s="50"/>
      <c r="HN532" s="50"/>
      <c r="HO532" s="50"/>
      <c r="HP532" s="50"/>
      <c r="HQ532" s="50"/>
      <c r="HR532" s="50"/>
      <c r="HS532" s="50"/>
      <c r="HT532" s="50"/>
      <c r="HU532" s="50"/>
      <c r="HV532" s="50"/>
      <c r="HW532" s="50"/>
      <c r="HX532" s="50"/>
      <c r="HY532" s="50"/>
      <c r="HZ532" s="50"/>
      <c r="IA532" s="50"/>
      <c r="IB532" s="50"/>
      <c r="IC532" s="50"/>
      <c r="ID532" s="50"/>
      <c r="IE532" s="50"/>
      <c r="IF532" s="50"/>
      <c r="IG532" s="50"/>
      <c r="IH532" s="50"/>
      <c r="II532" s="50"/>
      <c r="IJ532" s="50"/>
      <c r="IK532" s="50"/>
      <c r="IL532" s="50"/>
      <c r="IM532" s="50"/>
      <c r="IN532" s="50"/>
      <c r="IO532" s="50"/>
      <c r="IP532" s="50"/>
      <c r="IQ532" s="50"/>
      <c r="IR532" s="50"/>
      <c r="IS532" s="50"/>
      <c r="IT532" s="50"/>
      <c r="IU532" s="50"/>
      <c r="IV532" s="50"/>
    </row>
    <row r="533" spans="1:256" s="251" customFormat="1" x14ac:dyDescent="0.2">
      <c r="A533" s="248"/>
      <c r="B533" s="235"/>
      <c r="C533" s="244"/>
      <c r="D533" s="50"/>
      <c r="E533" s="2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  <c r="GG533" s="50"/>
      <c r="GH533" s="50"/>
      <c r="GI533" s="50"/>
      <c r="GJ533" s="50"/>
      <c r="GK533" s="50"/>
      <c r="GL533" s="50"/>
      <c r="GM533" s="50"/>
      <c r="GN533" s="50"/>
      <c r="GO533" s="50"/>
      <c r="GP533" s="50"/>
      <c r="GQ533" s="50"/>
      <c r="GR533" s="50"/>
      <c r="GS533" s="50"/>
      <c r="GT533" s="50"/>
      <c r="GU533" s="50"/>
      <c r="GV533" s="50"/>
      <c r="GW533" s="50"/>
      <c r="GX533" s="50"/>
      <c r="GY533" s="50"/>
      <c r="GZ533" s="50"/>
      <c r="HA533" s="50"/>
      <c r="HB533" s="50"/>
      <c r="HC533" s="50"/>
      <c r="HD533" s="50"/>
      <c r="HE533" s="50"/>
      <c r="HF533" s="50"/>
      <c r="HG533" s="50"/>
      <c r="HH533" s="50"/>
      <c r="HI533" s="50"/>
      <c r="HJ533" s="50"/>
      <c r="HK533" s="50"/>
      <c r="HL533" s="50"/>
      <c r="HM533" s="50"/>
      <c r="HN533" s="50"/>
      <c r="HO533" s="50"/>
      <c r="HP533" s="50"/>
      <c r="HQ533" s="50"/>
      <c r="HR533" s="50"/>
      <c r="HS533" s="50"/>
      <c r="HT533" s="50"/>
      <c r="HU533" s="50"/>
      <c r="HV533" s="50"/>
      <c r="HW533" s="50"/>
      <c r="HX533" s="50"/>
      <c r="HY533" s="50"/>
      <c r="HZ533" s="50"/>
      <c r="IA533" s="50"/>
      <c r="IB533" s="50"/>
      <c r="IC533" s="50"/>
      <c r="ID533" s="50"/>
      <c r="IE533" s="50"/>
      <c r="IF533" s="50"/>
      <c r="IG533" s="50"/>
      <c r="IH533" s="50"/>
      <c r="II533" s="50"/>
      <c r="IJ533" s="50"/>
      <c r="IK533" s="50"/>
      <c r="IL533" s="50"/>
      <c r="IM533" s="50"/>
      <c r="IN533" s="50"/>
      <c r="IO533" s="50"/>
      <c r="IP533" s="50"/>
      <c r="IQ533" s="50"/>
      <c r="IR533" s="50"/>
      <c r="IS533" s="50"/>
      <c r="IT533" s="50"/>
      <c r="IU533" s="50"/>
      <c r="IV533" s="50"/>
    </row>
    <row r="534" spans="1:256" s="251" customFormat="1" x14ac:dyDescent="0.2">
      <c r="A534" s="248"/>
      <c r="B534" s="235"/>
      <c r="C534" s="244"/>
      <c r="D534" s="50"/>
      <c r="E534" s="2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  <c r="GG534" s="50"/>
      <c r="GH534" s="50"/>
      <c r="GI534" s="50"/>
      <c r="GJ534" s="50"/>
      <c r="GK534" s="50"/>
      <c r="GL534" s="50"/>
      <c r="GM534" s="50"/>
      <c r="GN534" s="50"/>
      <c r="GO534" s="50"/>
      <c r="GP534" s="50"/>
      <c r="GQ534" s="50"/>
      <c r="GR534" s="50"/>
      <c r="GS534" s="50"/>
      <c r="GT534" s="50"/>
      <c r="GU534" s="50"/>
      <c r="GV534" s="50"/>
      <c r="GW534" s="50"/>
      <c r="GX534" s="50"/>
      <c r="GY534" s="50"/>
      <c r="GZ534" s="50"/>
      <c r="HA534" s="50"/>
      <c r="HB534" s="50"/>
      <c r="HC534" s="50"/>
      <c r="HD534" s="50"/>
      <c r="HE534" s="50"/>
      <c r="HF534" s="50"/>
      <c r="HG534" s="50"/>
      <c r="HH534" s="50"/>
      <c r="HI534" s="50"/>
      <c r="HJ534" s="50"/>
      <c r="HK534" s="50"/>
      <c r="HL534" s="50"/>
      <c r="HM534" s="50"/>
      <c r="HN534" s="50"/>
      <c r="HO534" s="50"/>
      <c r="HP534" s="50"/>
      <c r="HQ534" s="50"/>
      <c r="HR534" s="50"/>
      <c r="HS534" s="50"/>
      <c r="HT534" s="50"/>
      <c r="HU534" s="50"/>
      <c r="HV534" s="50"/>
      <c r="HW534" s="50"/>
      <c r="HX534" s="50"/>
      <c r="HY534" s="50"/>
      <c r="HZ534" s="50"/>
      <c r="IA534" s="50"/>
      <c r="IB534" s="50"/>
      <c r="IC534" s="50"/>
      <c r="ID534" s="50"/>
      <c r="IE534" s="50"/>
      <c r="IF534" s="50"/>
      <c r="IG534" s="50"/>
      <c r="IH534" s="50"/>
      <c r="II534" s="50"/>
      <c r="IJ534" s="50"/>
      <c r="IK534" s="50"/>
      <c r="IL534" s="50"/>
      <c r="IM534" s="50"/>
      <c r="IN534" s="50"/>
      <c r="IO534" s="50"/>
      <c r="IP534" s="50"/>
      <c r="IQ534" s="50"/>
      <c r="IR534" s="50"/>
      <c r="IS534" s="50"/>
      <c r="IT534" s="50"/>
      <c r="IU534" s="50"/>
      <c r="IV534" s="50"/>
    </row>
    <row r="535" spans="1:256" s="251" customFormat="1" x14ac:dyDescent="0.2">
      <c r="A535" s="248"/>
      <c r="B535" s="235"/>
      <c r="C535" s="244"/>
      <c r="D535" s="50"/>
      <c r="E535" s="2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  <c r="GG535" s="50"/>
      <c r="GH535" s="50"/>
      <c r="GI535" s="50"/>
      <c r="GJ535" s="50"/>
      <c r="GK535" s="50"/>
      <c r="GL535" s="50"/>
      <c r="GM535" s="50"/>
      <c r="GN535" s="50"/>
      <c r="GO535" s="50"/>
      <c r="GP535" s="50"/>
      <c r="GQ535" s="50"/>
      <c r="GR535" s="50"/>
      <c r="GS535" s="50"/>
      <c r="GT535" s="50"/>
      <c r="GU535" s="50"/>
      <c r="GV535" s="50"/>
      <c r="GW535" s="50"/>
      <c r="GX535" s="50"/>
      <c r="GY535" s="50"/>
      <c r="GZ535" s="50"/>
      <c r="HA535" s="50"/>
      <c r="HB535" s="50"/>
      <c r="HC535" s="50"/>
      <c r="HD535" s="50"/>
      <c r="HE535" s="50"/>
      <c r="HF535" s="50"/>
      <c r="HG535" s="50"/>
      <c r="HH535" s="50"/>
      <c r="HI535" s="50"/>
      <c r="HJ535" s="50"/>
      <c r="HK535" s="50"/>
      <c r="HL535" s="50"/>
      <c r="HM535" s="50"/>
      <c r="HN535" s="50"/>
      <c r="HO535" s="50"/>
      <c r="HP535" s="50"/>
      <c r="HQ535" s="50"/>
      <c r="HR535" s="50"/>
      <c r="HS535" s="50"/>
      <c r="HT535" s="50"/>
      <c r="HU535" s="50"/>
      <c r="HV535" s="50"/>
      <c r="HW535" s="50"/>
      <c r="HX535" s="50"/>
      <c r="HY535" s="50"/>
      <c r="HZ535" s="50"/>
      <c r="IA535" s="50"/>
      <c r="IB535" s="50"/>
      <c r="IC535" s="50"/>
      <c r="ID535" s="50"/>
      <c r="IE535" s="50"/>
      <c r="IF535" s="50"/>
      <c r="IG535" s="50"/>
      <c r="IH535" s="50"/>
      <c r="II535" s="50"/>
      <c r="IJ535" s="50"/>
      <c r="IK535" s="50"/>
      <c r="IL535" s="50"/>
      <c r="IM535" s="50"/>
      <c r="IN535" s="50"/>
      <c r="IO535" s="50"/>
      <c r="IP535" s="50"/>
      <c r="IQ535" s="50"/>
      <c r="IR535" s="50"/>
      <c r="IS535" s="50"/>
      <c r="IT535" s="50"/>
      <c r="IU535" s="50"/>
      <c r="IV535" s="50"/>
    </row>
    <row r="536" spans="1:256" s="251" customFormat="1" x14ac:dyDescent="0.2">
      <c r="A536" s="248"/>
      <c r="B536" s="235"/>
      <c r="C536" s="244"/>
      <c r="D536" s="50"/>
      <c r="E536" s="2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0"/>
      <c r="GL536" s="50"/>
      <c r="GM536" s="50"/>
      <c r="GN536" s="50"/>
      <c r="GO536" s="50"/>
      <c r="GP536" s="50"/>
      <c r="GQ536" s="50"/>
      <c r="GR536" s="50"/>
      <c r="GS536" s="50"/>
      <c r="GT536" s="50"/>
      <c r="GU536" s="50"/>
      <c r="GV536" s="50"/>
      <c r="GW536" s="50"/>
      <c r="GX536" s="50"/>
      <c r="GY536" s="50"/>
      <c r="GZ536" s="50"/>
      <c r="HA536" s="50"/>
      <c r="HB536" s="50"/>
      <c r="HC536" s="50"/>
      <c r="HD536" s="50"/>
      <c r="HE536" s="50"/>
      <c r="HF536" s="50"/>
      <c r="HG536" s="50"/>
      <c r="HH536" s="50"/>
      <c r="HI536" s="50"/>
      <c r="HJ536" s="50"/>
      <c r="HK536" s="50"/>
      <c r="HL536" s="50"/>
      <c r="HM536" s="50"/>
      <c r="HN536" s="50"/>
      <c r="HO536" s="50"/>
      <c r="HP536" s="50"/>
      <c r="HQ536" s="50"/>
      <c r="HR536" s="50"/>
      <c r="HS536" s="50"/>
      <c r="HT536" s="50"/>
      <c r="HU536" s="50"/>
      <c r="HV536" s="50"/>
      <c r="HW536" s="50"/>
      <c r="HX536" s="50"/>
      <c r="HY536" s="50"/>
      <c r="HZ536" s="50"/>
      <c r="IA536" s="50"/>
      <c r="IB536" s="50"/>
      <c r="IC536" s="50"/>
      <c r="ID536" s="50"/>
      <c r="IE536" s="50"/>
      <c r="IF536" s="50"/>
      <c r="IG536" s="50"/>
      <c r="IH536" s="50"/>
      <c r="II536" s="50"/>
      <c r="IJ536" s="50"/>
      <c r="IK536" s="50"/>
      <c r="IL536" s="50"/>
      <c r="IM536" s="50"/>
      <c r="IN536" s="50"/>
      <c r="IO536" s="50"/>
      <c r="IP536" s="50"/>
      <c r="IQ536" s="50"/>
      <c r="IR536" s="50"/>
      <c r="IS536" s="50"/>
      <c r="IT536" s="50"/>
      <c r="IU536" s="50"/>
      <c r="IV536" s="50"/>
    </row>
    <row r="537" spans="1:256" s="251" customFormat="1" x14ac:dyDescent="0.2">
      <c r="A537" s="248"/>
      <c r="B537" s="235"/>
      <c r="C537" s="244"/>
      <c r="D537" s="50"/>
      <c r="E537" s="2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0"/>
      <c r="HW537" s="50"/>
      <c r="HX537" s="50"/>
      <c r="HY537" s="50"/>
      <c r="HZ537" s="50"/>
      <c r="IA537" s="50"/>
      <c r="IB537" s="50"/>
      <c r="IC537" s="50"/>
      <c r="ID537" s="50"/>
      <c r="IE537" s="50"/>
      <c r="IF537" s="50"/>
      <c r="IG537" s="50"/>
      <c r="IH537" s="50"/>
      <c r="II537" s="50"/>
      <c r="IJ537" s="50"/>
      <c r="IK537" s="50"/>
      <c r="IL537" s="50"/>
      <c r="IM537" s="50"/>
      <c r="IN537" s="50"/>
      <c r="IO537" s="50"/>
      <c r="IP537" s="50"/>
      <c r="IQ537" s="50"/>
      <c r="IR537" s="50"/>
      <c r="IS537" s="50"/>
      <c r="IT537" s="50"/>
      <c r="IU537" s="50"/>
      <c r="IV537" s="50"/>
    </row>
    <row r="538" spans="1:256" s="251" customFormat="1" x14ac:dyDescent="0.2">
      <c r="A538" s="248"/>
      <c r="B538" s="235"/>
      <c r="C538" s="244"/>
      <c r="D538" s="50"/>
      <c r="E538" s="2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0"/>
      <c r="HW538" s="50"/>
      <c r="HX538" s="50"/>
      <c r="HY538" s="50"/>
      <c r="HZ538" s="50"/>
      <c r="IA538" s="50"/>
      <c r="IB538" s="50"/>
      <c r="IC538" s="50"/>
      <c r="ID538" s="50"/>
      <c r="IE538" s="50"/>
      <c r="IF538" s="50"/>
      <c r="IG538" s="50"/>
      <c r="IH538" s="50"/>
      <c r="II538" s="50"/>
      <c r="IJ538" s="50"/>
      <c r="IK538" s="50"/>
      <c r="IL538" s="50"/>
      <c r="IM538" s="50"/>
      <c r="IN538" s="50"/>
      <c r="IO538" s="50"/>
      <c r="IP538" s="50"/>
      <c r="IQ538" s="50"/>
      <c r="IR538" s="50"/>
      <c r="IS538" s="50"/>
      <c r="IT538" s="50"/>
      <c r="IU538" s="50"/>
      <c r="IV538" s="50"/>
    </row>
    <row r="539" spans="1:256" s="251" customFormat="1" x14ac:dyDescent="0.2">
      <c r="A539" s="248"/>
      <c r="B539" s="235"/>
      <c r="C539" s="244"/>
      <c r="D539" s="50"/>
      <c r="E539" s="2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  <c r="HY539" s="50"/>
      <c r="HZ539" s="50"/>
      <c r="IA539" s="50"/>
      <c r="IB539" s="50"/>
      <c r="IC539" s="50"/>
      <c r="ID539" s="50"/>
      <c r="IE539" s="50"/>
      <c r="IF539" s="50"/>
      <c r="IG539" s="50"/>
      <c r="IH539" s="50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  <c r="IS539" s="50"/>
      <c r="IT539" s="50"/>
      <c r="IU539" s="50"/>
      <c r="IV539" s="50"/>
    </row>
    <row r="540" spans="1:256" s="251" customFormat="1" x14ac:dyDescent="0.2">
      <c r="A540" s="248"/>
      <c r="B540" s="235"/>
      <c r="C540" s="244"/>
      <c r="D540" s="50"/>
      <c r="E540" s="2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  <c r="HY540" s="50"/>
      <c r="HZ540" s="50"/>
      <c r="IA540" s="50"/>
      <c r="IB540" s="50"/>
      <c r="IC540" s="50"/>
      <c r="ID540" s="50"/>
      <c r="IE540" s="50"/>
      <c r="IF540" s="50"/>
      <c r="IG540" s="50"/>
      <c r="IH540" s="50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  <c r="IS540" s="50"/>
      <c r="IT540" s="50"/>
      <c r="IU540" s="50"/>
      <c r="IV540" s="50"/>
    </row>
    <row r="541" spans="1:256" s="251" customFormat="1" x14ac:dyDescent="0.2">
      <c r="A541" s="248"/>
      <c r="B541" s="235"/>
      <c r="C541" s="244"/>
      <c r="D541" s="50"/>
      <c r="E541" s="2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0"/>
      <c r="GL541" s="50"/>
      <c r="GM541" s="50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0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0"/>
      <c r="HW541" s="50"/>
      <c r="HX541" s="50"/>
      <c r="HY541" s="50"/>
      <c r="HZ541" s="50"/>
      <c r="IA541" s="50"/>
      <c r="IB541" s="50"/>
      <c r="IC541" s="50"/>
      <c r="ID541" s="50"/>
      <c r="IE541" s="50"/>
      <c r="IF541" s="50"/>
      <c r="IG541" s="50"/>
      <c r="IH541" s="50"/>
      <c r="II541" s="50"/>
      <c r="IJ541" s="50"/>
      <c r="IK541" s="50"/>
      <c r="IL541" s="50"/>
      <c r="IM541" s="50"/>
      <c r="IN541" s="50"/>
      <c r="IO541" s="50"/>
      <c r="IP541" s="50"/>
      <c r="IQ541" s="50"/>
      <c r="IR541" s="50"/>
      <c r="IS541" s="50"/>
      <c r="IT541" s="50"/>
      <c r="IU541" s="50"/>
      <c r="IV541" s="50"/>
    </row>
    <row r="542" spans="1:256" s="251" customFormat="1" x14ac:dyDescent="0.2">
      <c r="A542" s="248"/>
      <c r="B542" s="235"/>
      <c r="C542" s="244"/>
      <c r="D542" s="50"/>
      <c r="E542" s="2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  <c r="GG542" s="50"/>
      <c r="GH542" s="50"/>
      <c r="GI542" s="50"/>
      <c r="GJ542" s="50"/>
      <c r="GK542" s="50"/>
      <c r="GL542" s="50"/>
      <c r="GM542" s="50"/>
      <c r="GN542" s="50"/>
      <c r="GO542" s="50"/>
      <c r="GP542" s="50"/>
      <c r="GQ542" s="50"/>
      <c r="GR542" s="50"/>
      <c r="GS542" s="50"/>
      <c r="GT542" s="50"/>
      <c r="GU542" s="50"/>
      <c r="GV542" s="50"/>
      <c r="GW542" s="50"/>
      <c r="GX542" s="50"/>
      <c r="GY542" s="50"/>
      <c r="GZ542" s="50"/>
      <c r="HA542" s="50"/>
      <c r="HB542" s="50"/>
      <c r="HC542" s="50"/>
      <c r="HD542" s="50"/>
      <c r="HE542" s="50"/>
      <c r="HF542" s="50"/>
      <c r="HG542" s="50"/>
      <c r="HH542" s="50"/>
      <c r="HI542" s="50"/>
      <c r="HJ542" s="50"/>
      <c r="HK542" s="50"/>
      <c r="HL542" s="50"/>
      <c r="HM542" s="50"/>
      <c r="HN542" s="50"/>
      <c r="HO542" s="50"/>
      <c r="HP542" s="50"/>
      <c r="HQ542" s="50"/>
      <c r="HR542" s="50"/>
      <c r="HS542" s="50"/>
      <c r="HT542" s="50"/>
      <c r="HU542" s="50"/>
      <c r="HV542" s="50"/>
      <c r="HW542" s="50"/>
      <c r="HX542" s="50"/>
      <c r="HY542" s="50"/>
      <c r="HZ542" s="50"/>
      <c r="IA542" s="50"/>
      <c r="IB542" s="50"/>
      <c r="IC542" s="50"/>
      <c r="ID542" s="50"/>
      <c r="IE542" s="50"/>
      <c r="IF542" s="50"/>
      <c r="IG542" s="50"/>
      <c r="IH542" s="50"/>
      <c r="II542" s="50"/>
      <c r="IJ542" s="50"/>
      <c r="IK542" s="50"/>
      <c r="IL542" s="50"/>
      <c r="IM542" s="50"/>
      <c r="IN542" s="50"/>
      <c r="IO542" s="50"/>
      <c r="IP542" s="50"/>
      <c r="IQ542" s="50"/>
      <c r="IR542" s="50"/>
      <c r="IS542" s="50"/>
      <c r="IT542" s="50"/>
      <c r="IU542" s="50"/>
      <c r="IV542" s="50"/>
    </row>
    <row r="543" spans="1:256" s="251" customFormat="1" x14ac:dyDescent="0.2">
      <c r="A543" s="248"/>
      <c r="B543" s="235"/>
      <c r="C543" s="244"/>
      <c r="D543" s="50"/>
      <c r="E543" s="2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  <c r="GG543" s="50"/>
      <c r="GH543" s="50"/>
      <c r="GI543" s="50"/>
      <c r="GJ543" s="50"/>
      <c r="GK543" s="50"/>
      <c r="GL543" s="50"/>
      <c r="GM543" s="50"/>
      <c r="GN543" s="50"/>
      <c r="GO543" s="50"/>
      <c r="GP543" s="50"/>
      <c r="GQ543" s="50"/>
      <c r="GR543" s="50"/>
      <c r="GS543" s="50"/>
      <c r="GT543" s="50"/>
      <c r="GU543" s="50"/>
      <c r="GV543" s="50"/>
      <c r="GW543" s="50"/>
      <c r="GX543" s="50"/>
      <c r="GY543" s="50"/>
      <c r="GZ543" s="50"/>
      <c r="HA543" s="50"/>
      <c r="HB543" s="50"/>
      <c r="HC543" s="50"/>
      <c r="HD543" s="50"/>
      <c r="HE543" s="50"/>
      <c r="HF543" s="50"/>
      <c r="HG543" s="50"/>
      <c r="HH543" s="50"/>
      <c r="HI543" s="50"/>
      <c r="HJ543" s="50"/>
      <c r="HK543" s="50"/>
      <c r="HL543" s="50"/>
      <c r="HM543" s="50"/>
      <c r="HN543" s="50"/>
      <c r="HO543" s="50"/>
      <c r="HP543" s="50"/>
      <c r="HQ543" s="50"/>
      <c r="HR543" s="50"/>
      <c r="HS543" s="50"/>
      <c r="HT543" s="50"/>
      <c r="HU543" s="50"/>
      <c r="HV543" s="50"/>
      <c r="HW543" s="50"/>
      <c r="HX543" s="50"/>
      <c r="HY543" s="50"/>
      <c r="HZ543" s="50"/>
      <c r="IA543" s="50"/>
      <c r="IB543" s="50"/>
      <c r="IC543" s="50"/>
      <c r="ID543" s="50"/>
      <c r="IE543" s="50"/>
      <c r="IF543" s="50"/>
      <c r="IG543" s="50"/>
      <c r="IH543" s="50"/>
      <c r="II543" s="50"/>
      <c r="IJ543" s="50"/>
      <c r="IK543" s="50"/>
      <c r="IL543" s="50"/>
      <c r="IM543" s="50"/>
      <c r="IN543" s="50"/>
      <c r="IO543" s="50"/>
      <c r="IP543" s="50"/>
      <c r="IQ543" s="50"/>
      <c r="IR543" s="50"/>
      <c r="IS543" s="50"/>
      <c r="IT543" s="50"/>
      <c r="IU543" s="50"/>
      <c r="IV543" s="50"/>
    </row>
    <row r="544" spans="1:256" s="251" customFormat="1" x14ac:dyDescent="0.2">
      <c r="A544" s="248"/>
      <c r="B544" s="235"/>
      <c r="C544" s="244"/>
      <c r="D544" s="50"/>
      <c r="E544" s="2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0"/>
      <c r="GL544" s="50"/>
      <c r="GM544" s="50"/>
      <c r="GN544" s="50"/>
      <c r="GO544" s="50"/>
      <c r="GP544" s="50"/>
      <c r="GQ544" s="50"/>
      <c r="GR544" s="50"/>
      <c r="GS544" s="50"/>
      <c r="GT544" s="50"/>
      <c r="GU544" s="50"/>
      <c r="GV544" s="50"/>
      <c r="GW544" s="50"/>
      <c r="GX544" s="50"/>
      <c r="GY544" s="50"/>
      <c r="GZ544" s="50"/>
      <c r="HA544" s="50"/>
      <c r="HB544" s="50"/>
      <c r="HC544" s="50"/>
      <c r="HD544" s="50"/>
      <c r="HE544" s="50"/>
      <c r="HF544" s="50"/>
      <c r="HG544" s="50"/>
      <c r="HH544" s="50"/>
      <c r="HI544" s="50"/>
      <c r="HJ544" s="50"/>
      <c r="HK544" s="50"/>
      <c r="HL544" s="50"/>
      <c r="HM544" s="50"/>
      <c r="HN544" s="50"/>
      <c r="HO544" s="50"/>
      <c r="HP544" s="50"/>
      <c r="HQ544" s="50"/>
      <c r="HR544" s="50"/>
      <c r="HS544" s="50"/>
      <c r="HT544" s="50"/>
      <c r="HU544" s="50"/>
      <c r="HV544" s="50"/>
      <c r="HW544" s="50"/>
      <c r="HX544" s="50"/>
      <c r="HY544" s="50"/>
      <c r="HZ544" s="50"/>
      <c r="IA544" s="50"/>
      <c r="IB544" s="50"/>
      <c r="IC544" s="50"/>
      <c r="ID544" s="50"/>
      <c r="IE544" s="50"/>
      <c r="IF544" s="50"/>
      <c r="IG544" s="50"/>
      <c r="IH544" s="50"/>
      <c r="II544" s="50"/>
      <c r="IJ544" s="50"/>
      <c r="IK544" s="50"/>
      <c r="IL544" s="50"/>
      <c r="IM544" s="50"/>
      <c r="IN544" s="50"/>
      <c r="IO544" s="50"/>
      <c r="IP544" s="50"/>
      <c r="IQ544" s="50"/>
      <c r="IR544" s="50"/>
      <c r="IS544" s="50"/>
      <c r="IT544" s="50"/>
      <c r="IU544" s="50"/>
      <c r="IV544" s="50"/>
    </row>
    <row r="545" spans="1:256" s="251" customFormat="1" x14ac:dyDescent="0.2">
      <c r="A545" s="248"/>
      <c r="B545" s="235"/>
      <c r="C545" s="244"/>
      <c r="D545" s="50"/>
      <c r="E545" s="2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0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0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0"/>
      <c r="HW545" s="50"/>
      <c r="HX545" s="50"/>
      <c r="HY545" s="50"/>
      <c r="HZ545" s="50"/>
      <c r="IA545" s="50"/>
      <c r="IB545" s="50"/>
      <c r="IC545" s="50"/>
      <c r="ID545" s="50"/>
      <c r="IE545" s="50"/>
      <c r="IF545" s="50"/>
      <c r="IG545" s="50"/>
      <c r="IH545" s="50"/>
      <c r="II545" s="50"/>
      <c r="IJ545" s="50"/>
      <c r="IK545" s="50"/>
      <c r="IL545" s="50"/>
      <c r="IM545" s="50"/>
      <c r="IN545" s="50"/>
      <c r="IO545" s="50"/>
      <c r="IP545" s="50"/>
      <c r="IQ545" s="50"/>
      <c r="IR545" s="50"/>
      <c r="IS545" s="50"/>
      <c r="IT545" s="50"/>
      <c r="IU545" s="50"/>
      <c r="IV545" s="50"/>
    </row>
    <row r="546" spans="1:256" s="251" customFormat="1" x14ac:dyDescent="0.2">
      <c r="A546" s="248"/>
      <c r="B546" s="235"/>
      <c r="C546" s="244"/>
      <c r="D546" s="50"/>
      <c r="E546" s="2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  <c r="IT546" s="50"/>
      <c r="IU546" s="50"/>
      <c r="IV546" s="50"/>
    </row>
    <row r="547" spans="1:256" s="251" customFormat="1" x14ac:dyDescent="0.2">
      <c r="A547" s="248"/>
      <c r="B547" s="235"/>
      <c r="C547" s="244"/>
      <c r="D547" s="50"/>
      <c r="E547" s="2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  <c r="HY547" s="50"/>
      <c r="HZ547" s="50"/>
      <c r="IA547" s="50"/>
      <c r="IB547" s="50"/>
      <c r="IC547" s="50"/>
      <c r="ID547" s="50"/>
      <c r="IE547" s="50"/>
      <c r="IF547" s="50"/>
      <c r="IG547" s="50"/>
      <c r="IH547" s="50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  <c r="IS547" s="50"/>
      <c r="IT547" s="50"/>
      <c r="IU547" s="50"/>
      <c r="IV547" s="50"/>
    </row>
    <row r="548" spans="1:256" s="251" customFormat="1" x14ac:dyDescent="0.2">
      <c r="A548" s="248"/>
      <c r="B548" s="235"/>
      <c r="C548" s="244"/>
      <c r="D548" s="50"/>
      <c r="E548" s="2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  <c r="HY548" s="50"/>
      <c r="HZ548" s="50"/>
      <c r="IA548" s="50"/>
      <c r="IB548" s="50"/>
      <c r="IC548" s="50"/>
      <c r="ID548" s="50"/>
      <c r="IE548" s="50"/>
      <c r="IF548" s="50"/>
      <c r="IG548" s="50"/>
      <c r="IH548" s="50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  <c r="IS548" s="50"/>
      <c r="IT548" s="50"/>
      <c r="IU548" s="50"/>
      <c r="IV548" s="50"/>
    </row>
    <row r="549" spans="1:256" s="251" customFormat="1" x14ac:dyDescent="0.2">
      <c r="A549" s="248"/>
      <c r="B549" s="235"/>
      <c r="C549" s="244"/>
      <c r="D549" s="50"/>
      <c r="E549" s="2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  <c r="GG549" s="50"/>
      <c r="GH549" s="50"/>
      <c r="GI549" s="50"/>
      <c r="GJ549" s="50"/>
      <c r="GK549" s="50"/>
      <c r="GL549" s="50"/>
      <c r="GM549" s="50"/>
      <c r="GN549" s="50"/>
      <c r="GO549" s="50"/>
      <c r="GP549" s="50"/>
      <c r="GQ549" s="50"/>
      <c r="GR549" s="50"/>
      <c r="GS549" s="50"/>
      <c r="GT549" s="50"/>
      <c r="GU549" s="50"/>
      <c r="GV549" s="50"/>
      <c r="GW549" s="50"/>
      <c r="GX549" s="50"/>
      <c r="GY549" s="50"/>
      <c r="GZ549" s="50"/>
      <c r="HA549" s="50"/>
      <c r="HB549" s="50"/>
      <c r="HC549" s="50"/>
      <c r="HD549" s="50"/>
      <c r="HE549" s="50"/>
      <c r="HF549" s="50"/>
      <c r="HG549" s="50"/>
      <c r="HH549" s="50"/>
      <c r="HI549" s="50"/>
      <c r="HJ549" s="50"/>
      <c r="HK549" s="50"/>
      <c r="HL549" s="50"/>
      <c r="HM549" s="50"/>
      <c r="HN549" s="50"/>
      <c r="HO549" s="50"/>
      <c r="HP549" s="50"/>
      <c r="HQ549" s="50"/>
      <c r="HR549" s="50"/>
      <c r="HS549" s="50"/>
      <c r="HT549" s="50"/>
      <c r="HU549" s="50"/>
      <c r="HV549" s="50"/>
      <c r="HW549" s="50"/>
      <c r="HX549" s="50"/>
      <c r="HY549" s="50"/>
      <c r="HZ549" s="50"/>
      <c r="IA549" s="50"/>
      <c r="IB549" s="50"/>
      <c r="IC549" s="50"/>
      <c r="ID549" s="50"/>
      <c r="IE549" s="50"/>
      <c r="IF549" s="50"/>
      <c r="IG549" s="50"/>
      <c r="IH549" s="50"/>
      <c r="II549" s="50"/>
      <c r="IJ549" s="50"/>
      <c r="IK549" s="50"/>
      <c r="IL549" s="50"/>
      <c r="IM549" s="50"/>
      <c r="IN549" s="50"/>
      <c r="IO549" s="50"/>
      <c r="IP549" s="50"/>
      <c r="IQ549" s="50"/>
      <c r="IR549" s="50"/>
      <c r="IS549" s="50"/>
      <c r="IT549" s="50"/>
      <c r="IU549" s="50"/>
      <c r="IV549" s="50"/>
    </row>
    <row r="550" spans="1:256" s="251" customFormat="1" x14ac:dyDescent="0.2">
      <c r="A550" s="248"/>
      <c r="B550" s="235"/>
      <c r="C550" s="244"/>
      <c r="D550" s="50"/>
      <c r="E550" s="2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  <c r="GG550" s="50"/>
      <c r="GH550" s="50"/>
      <c r="GI550" s="50"/>
      <c r="GJ550" s="50"/>
      <c r="GK550" s="50"/>
      <c r="GL550" s="50"/>
      <c r="GM550" s="50"/>
      <c r="GN550" s="50"/>
      <c r="GO550" s="50"/>
      <c r="GP550" s="50"/>
      <c r="GQ550" s="50"/>
      <c r="GR550" s="50"/>
      <c r="GS550" s="50"/>
      <c r="GT550" s="50"/>
      <c r="GU550" s="50"/>
      <c r="GV550" s="50"/>
      <c r="GW550" s="50"/>
      <c r="GX550" s="50"/>
      <c r="GY550" s="50"/>
      <c r="GZ550" s="50"/>
      <c r="HA550" s="50"/>
      <c r="HB550" s="50"/>
      <c r="HC550" s="50"/>
      <c r="HD550" s="50"/>
      <c r="HE550" s="50"/>
      <c r="HF550" s="50"/>
      <c r="HG550" s="50"/>
      <c r="HH550" s="50"/>
      <c r="HI550" s="50"/>
      <c r="HJ550" s="50"/>
      <c r="HK550" s="50"/>
      <c r="HL550" s="50"/>
      <c r="HM550" s="50"/>
      <c r="HN550" s="50"/>
      <c r="HO550" s="50"/>
      <c r="HP550" s="50"/>
      <c r="HQ550" s="50"/>
      <c r="HR550" s="50"/>
      <c r="HS550" s="50"/>
      <c r="HT550" s="50"/>
      <c r="HU550" s="50"/>
      <c r="HV550" s="50"/>
      <c r="HW550" s="50"/>
      <c r="HX550" s="50"/>
      <c r="HY550" s="50"/>
      <c r="HZ550" s="50"/>
      <c r="IA550" s="50"/>
      <c r="IB550" s="50"/>
      <c r="IC550" s="50"/>
      <c r="ID550" s="50"/>
      <c r="IE550" s="50"/>
      <c r="IF550" s="50"/>
      <c r="IG550" s="50"/>
      <c r="IH550" s="50"/>
      <c r="II550" s="50"/>
      <c r="IJ550" s="50"/>
      <c r="IK550" s="50"/>
      <c r="IL550" s="50"/>
      <c r="IM550" s="50"/>
      <c r="IN550" s="50"/>
      <c r="IO550" s="50"/>
      <c r="IP550" s="50"/>
      <c r="IQ550" s="50"/>
      <c r="IR550" s="50"/>
      <c r="IS550" s="50"/>
      <c r="IT550" s="50"/>
      <c r="IU550" s="50"/>
      <c r="IV550" s="50"/>
    </row>
    <row r="551" spans="1:256" s="251" customFormat="1" x14ac:dyDescent="0.2">
      <c r="A551" s="248"/>
      <c r="B551" s="235"/>
      <c r="C551" s="244"/>
      <c r="D551" s="50"/>
      <c r="E551" s="2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  <c r="GG551" s="50"/>
      <c r="GH551" s="50"/>
      <c r="GI551" s="50"/>
      <c r="GJ551" s="50"/>
      <c r="GK551" s="50"/>
      <c r="GL551" s="50"/>
      <c r="GM551" s="50"/>
      <c r="GN551" s="50"/>
      <c r="GO551" s="50"/>
      <c r="GP551" s="50"/>
      <c r="GQ551" s="50"/>
      <c r="GR551" s="50"/>
      <c r="GS551" s="50"/>
      <c r="GT551" s="50"/>
      <c r="GU551" s="50"/>
      <c r="GV551" s="50"/>
      <c r="GW551" s="50"/>
      <c r="GX551" s="50"/>
      <c r="GY551" s="50"/>
      <c r="GZ551" s="50"/>
      <c r="HA551" s="50"/>
      <c r="HB551" s="50"/>
      <c r="HC551" s="50"/>
      <c r="HD551" s="50"/>
      <c r="HE551" s="50"/>
      <c r="HF551" s="50"/>
      <c r="HG551" s="50"/>
      <c r="HH551" s="50"/>
      <c r="HI551" s="50"/>
      <c r="HJ551" s="50"/>
      <c r="HK551" s="50"/>
      <c r="HL551" s="50"/>
      <c r="HM551" s="50"/>
      <c r="HN551" s="50"/>
      <c r="HO551" s="50"/>
      <c r="HP551" s="50"/>
      <c r="HQ551" s="50"/>
      <c r="HR551" s="50"/>
      <c r="HS551" s="50"/>
      <c r="HT551" s="50"/>
      <c r="HU551" s="50"/>
      <c r="HV551" s="50"/>
      <c r="HW551" s="50"/>
      <c r="HX551" s="50"/>
      <c r="HY551" s="50"/>
      <c r="HZ551" s="50"/>
      <c r="IA551" s="50"/>
      <c r="IB551" s="50"/>
      <c r="IC551" s="50"/>
      <c r="ID551" s="50"/>
      <c r="IE551" s="50"/>
      <c r="IF551" s="50"/>
      <c r="IG551" s="50"/>
      <c r="IH551" s="50"/>
      <c r="II551" s="50"/>
      <c r="IJ551" s="50"/>
      <c r="IK551" s="50"/>
      <c r="IL551" s="50"/>
      <c r="IM551" s="50"/>
      <c r="IN551" s="50"/>
      <c r="IO551" s="50"/>
      <c r="IP551" s="50"/>
      <c r="IQ551" s="50"/>
      <c r="IR551" s="50"/>
      <c r="IS551" s="50"/>
      <c r="IT551" s="50"/>
      <c r="IU551" s="50"/>
      <c r="IV551" s="50"/>
    </row>
    <row r="552" spans="1:256" s="251" customFormat="1" x14ac:dyDescent="0.2">
      <c r="A552" s="248"/>
      <c r="B552" s="235"/>
      <c r="C552" s="244"/>
      <c r="D552" s="50"/>
      <c r="E552" s="2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  <c r="GG552" s="50"/>
      <c r="GH552" s="50"/>
      <c r="GI552" s="50"/>
      <c r="GJ552" s="50"/>
      <c r="GK552" s="50"/>
      <c r="GL552" s="50"/>
      <c r="GM552" s="50"/>
      <c r="GN552" s="50"/>
      <c r="GO552" s="50"/>
      <c r="GP552" s="50"/>
      <c r="GQ552" s="50"/>
      <c r="GR552" s="50"/>
      <c r="GS552" s="50"/>
      <c r="GT552" s="50"/>
      <c r="GU552" s="50"/>
      <c r="GV552" s="50"/>
      <c r="GW552" s="50"/>
      <c r="GX552" s="50"/>
      <c r="GY552" s="50"/>
      <c r="GZ552" s="50"/>
      <c r="HA552" s="50"/>
      <c r="HB552" s="50"/>
      <c r="HC552" s="50"/>
      <c r="HD552" s="50"/>
      <c r="HE552" s="50"/>
      <c r="HF552" s="50"/>
      <c r="HG552" s="50"/>
      <c r="HH552" s="50"/>
      <c r="HI552" s="50"/>
      <c r="HJ552" s="50"/>
      <c r="HK552" s="50"/>
      <c r="HL552" s="50"/>
      <c r="HM552" s="50"/>
      <c r="HN552" s="50"/>
      <c r="HO552" s="50"/>
      <c r="HP552" s="50"/>
      <c r="HQ552" s="50"/>
      <c r="HR552" s="50"/>
      <c r="HS552" s="50"/>
      <c r="HT552" s="50"/>
      <c r="HU552" s="50"/>
      <c r="HV552" s="50"/>
      <c r="HW552" s="50"/>
      <c r="HX552" s="50"/>
      <c r="HY552" s="50"/>
      <c r="HZ552" s="50"/>
      <c r="IA552" s="50"/>
      <c r="IB552" s="50"/>
      <c r="IC552" s="50"/>
      <c r="ID552" s="50"/>
      <c r="IE552" s="50"/>
      <c r="IF552" s="50"/>
      <c r="IG552" s="50"/>
      <c r="IH552" s="50"/>
      <c r="II552" s="50"/>
      <c r="IJ552" s="50"/>
      <c r="IK552" s="50"/>
      <c r="IL552" s="50"/>
      <c r="IM552" s="50"/>
      <c r="IN552" s="50"/>
      <c r="IO552" s="50"/>
      <c r="IP552" s="50"/>
      <c r="IQ552" s="50"/>
      <c r="IR552" s="50"/>
      <c r="IS552" s="50"/>
      <c r="IT552" s="50"/>
      <c r="IU552" s="50"/>
      <c r="IV552" s="50"/>
    </row>
    <row r="553" spans="1:256" s="251" customFormat="1" x14ac:dyDescent="0.2">
      <c r="A553" s="248"/>
      <c r="B553" s="235"/>
      <c r="C553" s="244"/>
      <c r="D553" s="50"/>
      <c r="E553" s="2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  <c r="GG553" s="50"/>
      <c r="GH553" s="50"/>
      <c r="GI553" s="50"/>
      <c r="GJ553" s="50"/>
      <c r="GK553" s="50"/>
      <c r="GL553" s="50"/>
      <c r="GM553" s="50"/>
      <c r="GN553" s="50"/>
      <c r="GO553" s="50"/>
      <c r="GP553" s="50"/>
      <c r="GQ553" s="50"/>
      <c r="GR553" s="50"/>
      <c r="GS553" s="50"/>
      <c r="GT553" s="50"/>
      <c r="GU553" s="50"/>
      <c r="GV553" s="50"/>
      <c r="GW553" s="50"/>
      <c r="GX553" s="50"/>
      <c r="GY553" s="50"/>
      <c r="GZ553" s="50"/>
      <c r="HA553" s="50"/>
      <c r="HB553" s="50"/>
      <c r="HC553" s="50"/>
      <c r="HD553" s="50"/>
      <c r="HE553" s="50"/>
      <c r="HF553" s="50"/>
      <c r="HG553" s="50"/>
      <c r="HH553" s="50"/>
      <c r="HI553" s="50"/>
      <c r="HJ553" s="50"/>
      <c r="HK553" s="50"/>
      <c r="HL553" s="50"/>
      <c r="HM553" s="50"/>
      <c r="HN553" s="50"/>
      <c r="HO553" s="50"/>
      <c r="HP553" s="50"/>
      <c r="HQ553" s="50"/>
      <c r="HR553" s="50"/>
      <c r="HS553" s="50"/>
      <c r="HT553" s="50"/>
      <c r="HU553" s="50"/>
      <c r="HV553" s="50"/>
      <c r="HW553" s="50"/>
      <c r="HX553" s="50"/>
      <c r="HY553" s="50"/>
      <c r="HZ553" s="50"/>
      <c r="IA553" s="50"/>
      <c r="IB553" s="50"/>
      <c r="IC553" s="50"/>
      <c r="ID553" s="50"/>
      <c r="IE553" s="50"/>
      <c r="IF553" s="50"/>
      <c r="IG553" s="50"/>
      <c r="IH553" s="50"/>
      <c r="II553" s="50"/>
      <c r="IJ553" s="50"/>
      <c r="IK553" s="50"/>
      <c r="IL553" s="50"/>
      <c r="IM553" s="50"/>
      <c r="IN553" s="50"/>
      <c r="IO553" s="50"/>
      <c r="IP553" s="50"/>
      <c r="IQ553" s="50"/>
      <c r="IR553" s="50"/>
      <c r="IS553" s="50"/>
      <c r="IT553" s="50"/>
      <c r="IU553" s="50"/>
      <c r="IV553" s="50"/>
    </row>
    <row r="554" spans="1:256" s="251" customFormat="1" x14ac:dyDescent="0.2">
      <c r="A554" s="248"/>
      <c r="B554" s="235"/>
      <c r="C554" s="244"/>
      <c r="D554" s="50"/>
      <c r="E554" s="2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  <c r="GG554" s="50"/>
      <c r="GH554" s="50"/>
      <c r="GI554" s="50"/>
      <c r="GJ554" s="50"/>
      <c r="GK554" s="50"/>
      <c r="GL554" s="50"/>
      <c r="GM554" s="50"/>
      <c r="GN554" s="50"/>
      <c r="GO554" s="50"/>
      <c r="GP554" s="50"/>
      <c r="GQ554" s="50"/>
      <c r="GR554" s="50"/>
      <c r="GS554" s="50"/>
      <c r="GT554" s="50"/>
      <c r="GU554" s="50"/>
      <c r="GV554" s="50"/>
      <c r="GW554" s="50"/>
      <c r="GX554" s="50"/>
      <c r="GY554" s="50"/>
      <c r="GZ554" s="50"/>
      <c r="HA554" s="50"/>
      <c r="HB554" s="50"/>
      <c r="HC554" s="50"/>
      <c r="HD554" s="50"/>
      <c r="HE554" s="50"/>
      <c r="HF554" s="50"/>
      <c r="HG554" s="50"/>
      <c r="HH554" s="50"/>
      <c r="HI554" s="50"/>
      <c r="HJ554" s="50"/>
      <c r="HK554" s="50"/>
      <c r="HL554" s="50"/>
      <c r="HM554" s="50"/>
      <c r="HN554" s="50"/>
      <c r="HO554" s="50"/>
      <c r="HP554" s="50"/>
      <c r="HQ554" s="50"/>
      <c r="HR554" s="50"/>
      <c r="HS554" s="50"/>
      <c r="HT554" s="50"/>
      <c r="HU554" s="50"/>
      <c r="HV554" s="50"/>
      <c r="HW554" s="50"/>
      <c r="HX554" s="50"/>
      <c r="HY554" s="50"/>
      <c r="HZ554" s="50"/>
      <c r="IA554" s="50"/>
      <c r="IB554" s="50"/>
      <c r="IC554" s="50"/>
      <c r="ID554" s="50"/>
      <c r="IE554" s="50"/>
      <c r="IF554" s="50"/>
      <c r="IG554" s="50"/>
      <c r="IH554" s="50"/>
      <c r="II554" s="50"/>
      <c r="IJ554" s="50"/>
      <c r="IK554" s="50"/>
      <c r="IL554" s="50"/>
      <c r="IM554" s="50"/>
      <c r="IN554" s="50"/>
      <c r="IO554" s="50"/>
      <c r="IP554" s="50"/>
      <c r="IQ554" s="50"/>
      <c r="IR554" s="50"/>
      <c r="IS554" s="50"/>
      <c r="IT554" s="50"/>
      <c r="IU554" s="50"/>
      <c r="IV554" s="50"/>
    </row>
    <row r="555" spans="1:256" s="251" customFormat="1" x14ac:dyDescent="0.2">
      <c r="A555" s="248"/>
      <c r="B555" s="235"/>
      <c r="C555" s="244"/>
      <c r="D555" s="50"/>
      <c r="E555" s="2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  <c r="GG555" s="50"/>
      <c r="GH555" s="50"/>
      <c r="GI555" s="50"/>
      <c r="GJ555" s="50"/>
      <c r="GK555" s="50"/>
      <c r="GL555" s="50"/>
      <c r="GM555" s="50"/>
      <c r="GN555" s="50"/>
      <c r="GO555" s="50"/>
      <c r="GP555" s="50"/>
      <c r="GQ555" s="50"/>
      <c r="GR555" s="50"/>
      <c r="GS555" s="50"/>
      <c r="GT555" s="50"/>
      <c r="GU555" s="50"/>
      <c r="GV555" s="50"/>
      <c r="GW555" s="50"/>
      <c r="GX555" s="50"/>
      <c r="GY555" s="50"/>
      <c r="GZ555" s="50"/>
      <c r="HA555" s="50"/>
      <c r="HB555" s="50"/>
      <c r="HC555" s="50"/>
      <c r="HD555" s="50"/>
      <c r="HE555" s="50"/>
      <c r="HF555" s="50"/>
      <c r="HG555" s="50"/>
      <c r="HH555" s="50"/>
      <c r="HI555" s="50"/>
      <c r="HJ555" s="50"/>
      <c r="HK555" s="50"/>
      <c r="HL555" s="50"/>
      <c r="HM555" s="50"/>
      <c r="HN555" s="50"/>
      <c r="HO555" s="50"/>
      <c r="HP555" s="50"/>
      <c r="HQ555" s="50"/>
      <c r="HR555" s="50"/>
      <c r="HS555" s="50"/>
      <c r="HT555" s="50"/>
      <c r="HU555" s="50"/>
      <c r="HV555" s="50"/>
      <c r="HW555" s="50"/>
      <c r="HX555" s="50"/>
      <c r="HY555" s="50"/>
      <c r="HZ555" s="50"/>
      <c r="IA555" s="50"/>
      <c r="IB555" s="50"/>
      <c r="IC555" s="50"/>
      <c r="ID555" s="50"/>
      <c r="IE555" s="50"/>
      <c r="IF555" s="50"/>
      <c r="IG555" s="50"/>
      <c r="IH555" s="50"/>
      <c r="II555" s="50"/>
      <c r="IJ555" s="50"/>
      <c r="IK555" s="50"/>
      <c r="IL555" s="50"/>
      <c r="IM555" s="50"/>
      <c r="IN555" s="50"/>
      <c r="IO555" s="50"/>
      <c r="IP555" s="50"/>
      <c r="IQ555" s="50"/>
      <c r="IR555" s="50"/>
      <c r="IS555" s="50"/>
      <c r="IT555" s="50"/>
      <c r="IU555" s="50"/>
      <c r="IV555" s="50"/>
    </row>
    <row r="556" spans="1:256" s="251" customFormat="1" x14ac:dyDescent="0.2">
      <c r="A556" s="248"/>
      <c r="B556" s="235"/>
      <c r="C556" s="244"/>
      <c r="D556" s="50"/>
      <c r="E556" s="2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  <c r="GG556" s="50"/>
      <c r="GH556" s="50"/>
      <c r="GI556" s="50"/>
      <c r="GJ556" s="50"/>
      <c r="GK556" s="50"/>
      <c r="GL556" s="50"/>
      <c r="GM556" s="50"/>
      <c r="GN556" s="50"/>
      <c r="GO556" s="50"/>
      <c r="GP556" s="50"/>
      <c r="GQ556" s="50"/>
      <c r="GR556" s="50"/>
      <c r="GS556" s="50"/>
      <c r="GT556" s="50"/>
      <c r="GU556" s="50"/>
      <c r="GV556" s="50"/>
      <c r="GW556" s="50"/>
      <c r="GX556" s="50"/>
      <c r="GY556" s="50"/>
      <c r="GZ556" s="50"/>
      <c r="HA556" s="50"/>
      <c r="HB556" s="50"/>
      <c r="HC556" s="50"/>
      <c r="HD556" s="50"/>
      <c r="HE556" s="50"/>
      <c r="HF556" s="50"/>
      <c r="HG556" s="50"/>
      <c r="HH556" s="50"/>
      <c r="HI556" s="50"/>
      <c r="HJ556" s="50"/>
      <c r="HK556" s="50"/>
      <c r="HL556" s="50"/>
      <c r="HM556" s="50"/>
      <c r="HN556" s="50"/>
      <c r="HO556" s="50"/>
      <c r="HP556" s="50"/>
      <c r="HQ556" s="50"/>
      <c r="HR556" s="50"/>
      <c r="HS556" s="50"/>
      <c r="HT556" s="50"/>
      <c r="HU556" s="50"/>
      <c r="HV556" s="50"/>
      <c r="HW556" s="50"/>
      <c r="HX556" s="50"/>
      <c r="HY556" s="50"/>
      <c r="HZ556" s="50"/>
      <c r="IA556" s="50"/>
      <c r="IB556" s="50"/>
      <c r="IC556" s="50"/>
      <c r="ID556" s="50"/>
      <c r="IE556" s="50"/>
      <c r="IF556" s="50"/>
      <c r="IG556" s="50"/>
      <c r="IH556" s="50"/>
      <c r="II556" s="50"/>
      <c r="IJ556" s="50"/>
      <c r="IK556" s="50"/>
      <c r="IL556" s="50"/>
      <c r="IM556" s="50"/>
      <c r="IN556" s="50"/>
      <c r="IO556" s="50"/>
      <c r="IP556" s="50"/>
      <c r="IQ556" s="50"/>
      <c r="IR556" s="50"/>
      <c r="IS556" s="50"/>
      <c r="IT556" s="50"/>
      <c r="IU556" s="50"/>
      <c r="IV556" s="50"/>
    </row>
    <row r="557" spans="1:256" s="251" customFormat="1" x14ac:dyDescent="0.2">
      <c r="A557" s="248"/>
      <c r="B557" s="235"/>
      <c r="C557" s="244"/>
      <c r="D557" s="50"/>
      <c r="E557" s="2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  <c r="GG557" s="50"/>
      <c r="GH557" s="50"/>
      <c r="GI557" s="50"/>
      <c r="GJ557" s="50"/>
      <c r="GK557" s="50"/>
      <c r="GL557" s="50"/>
      <c r="GM557" s="50"/>
      <c r="GN557" s="50"/>
      <c r="GO557" s="50"/>
      <c r="GP557" s="50"/>
      <c r="GQ557" s="50"/>
      <c r="GR557" s="50"/>
      <c r="GS557" s="50"/>
      <c r="GT557" s="50"/>
      <c r="GU557" s="50"/>
      <c r="GV557" s="50"/>
      <c r="GW557" s="50"/>
      <c r="GX557" s="50"/>
      <c r="GY557" s="50"/>
      <c r="GZ557" s="50"/>
      <c r="HA557" s="50"/>
      <c r="HB557" s="50"/>
      <c r="HC557" s="50"/>
      <c r="HD557" s="50"/>
      <c r="HE557" s="50"/>
      <c r="HF557" s="50"/>
      <c r="HG557" s="50"/>
      <c r="HH557" s="50"/>
      <c r="HI557" s="50"/>
      <c r="HJ557" s="50"/>
      <c r="HK557" s="50"/>
      <c r="HL557" s="50"/>
      <c r="HM557" s="50"/>
      <c r="HN557" s="50"/>
      <c r="HO557" s="50"/>
      <c r="HP557" s="50"/>
      <c r="HQ557" s="50"/>
      <c r="HR557" s="50"/>
      <c r="HS557" s="50"/>
      <c r="HT557" s="50"/>
      <c r="HU557" s="50"/>
      <c r="HV557" s="50"/>
      <c r="HW557" s="50"/>
      <c r="HX557" s="50"/>
      <c r="HY557" s="50"/>
      <c r="HZ557" s="50"/>
      <c r="IA557" s="50"/>
      <c r="IB557" s="50"/>
      <c r="IC557" s="50"/>
      <c r="ID557" s="50"/>
      <c r="IE557" s="50"/>
      <c r="IF557" s="50"/>
      <c r="IG557" s="50"/>
      <c r="IH557" s="50"/>
      <c r="II557" s="50"/>
      <c r="IJ557" s="50"/>
      <c r="IK557" s="50"/>
      <c r="IL557" s="50"/>
      <c r="IM557" s="50"/>
      <c r="IN557" s="50"/>
      <c r="IO557" s="50"/>
      <c r="IP557" s="50"/>
      <c r="IQ557" s="50"/>
      <c r="IR557" s="50"/>
      <c r="IS557" s="50"/>
      <c r="IT557" s="50"/>
      <c r="IU557" s="50"/>
      <c r="IV557" s="50"/>
    </row>
    <row r="558" spans="1:256" s="251" customFormat="1" x14ac:dyDescent="0.2">
      <c r="A558" s="248"/>
      <c r="B558" s="235"/>
      <c r="C558" s="244"/>
      <c r="D558" s="50"/>
      <c r="E558" s="2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0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  <c r="HK558" s="50"/>
      <c r="HL558" s="50"/>
      <c r="HM558" s="50"/>
      <c r="HN558" s="50"/>
      <c r="HO558" s="50"/>
      <c r="HP558" s="50"/>
      <c r="HQ558" s="50"/>
      <c r="HR558" s="50"/>
      <c r="HS558" s="50"/>
      <c r="HT558" s="50"/>
      <c r="HU558" s="50"/>
      <c r="HV558" s="50"/>
      <c r="HW558" s="50"/>
      <c r="HX558" s="50"/>
      <c r="HY558" s="50"/>
      <c r="HZ558" s="50"/>
      <c r="IA558" s="50"/>
      <c r="IB558" s="50"/>
      <c r="IC558" s="50"/>
      <c r="ID558" s="50"/>
      <c r="IE558" s="50"/>
      <c r="IF558" s="50"/>
      <c r="IG558" s="50"/>
      <c r="IH558" s="50"/>
      <c r="II558" s="50"/>
      <c r="IJ558" s="50"/>
      <c r="IK558" s="50"/>
      <c r="IL558" s="50"/>
      <c r="IM558" s="50"/>
      <c r="IN558" s="50"/>
      <c r="IO558" s="50"/>
      <c r="IP558" s="50"/>
      <c r="IQ558" s="50"/>
      <c r="IR558" s="50"/>
      <c r="IS558" s="50"/>
      <c r="IT558" s="50"/>
      <c r="IU558" s="50"/>
      <c r="IV558" s="50"/>
    </row>
    <row r="559" spans="1:256" s="251" customFormat="1" x14ac:dyDescent="0.2">
      <c r="A559" s="248"/>
      <c r="B559" s="235"/>
      <c r="C559" s="244"/>
      <c r="D559" s="50"/>
      <c r="E559" s="2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0"/>
      <c r="GL559" s="50"/>
      <c r="GM559" s="50"/>
      <c r="GN559" s="50"/>
      <c r="GO559" s="50"/>
      <c r="GP559" s="50"/>
      <c r="GQ559" s="50"/>
      <c r="GR559" s="50"/>
      <c r="GS559" s="50"/>
      <c r="GT559" s="50"/>
      <c r="GU559" s="50"/>
      <c r="GV559" s="50"/>
      <c r="GW559" s="50"/>
      <c r="GX559" s="50"/>
      <c r="GY559" s="50"/>
      <c r="GZ559" s="50"/>
      <c r="HA559" s="50"/>
      <c r="HB559" s="50"/>
      <c r="HC559" s="50"/>
      <c r="HD559" s="50"/>
      <c r="HE559" s="50"/>
      <c r="HF559" s="50"/>
      <c r="HG559" s="50"/>
      <c r="HH559" s="50"/>
      <c r="HI559" s="50"/>
      <c r="HJ559" s="50"/>
      <c r="HK559" s="50"/>
      <c r="HL559" s="50"/>
      <c r="HM559" s="50"/>
      <c r="HN559" s="50"/>
      <c r="HO559" s="50"/>
      <c r="HP559" s="50"/>
      <c r="HQ559" s="50"/>
      <c r="HR559" s="50"/>
      <c r="HS559" s="50"/>
      <c r="HT559" s="50"/>
      <c r="HU559" s="50"/>
      <c r="HV559" s="50"/>
      <c r="HW559" s="50"/>
      <c r="HX559" s="50"/>
      <c r="HY559" s="50"/>
      <c r="HZ559" s="50"/>
      <c r="IA559" s="50"/>
      <c r="IB559" s="50"/>
      <c r="IC559" s="50"/>
      <c r="ID559" s="50"/>
      <c r="IE559" s="50"/>
      <c r="IF559" s="50"/>
      <c r="IG559" s="50"/>
      <c r="IH559" s="50"/>
      <c r="II559" s="50"/>
      <c r="IJ559" s="50"/>
      <c r="IK559" s="50"/>
      <c r="IL559" s="50"/>
      <c r="IM559" s="50"/>
      <c r="IN559" s="50"/>
      <c r="IO559" s="50"/>
      <c r="IP559" s="50"/>
      <c r="IQ559" s="50"/>
      <c r="IR559" s="50"/>
      <c r="IS559" s="50"/>
      <c r="IT559" s="50"/>
      <c r="IU559" s="50"/>
      <c r="IV559" s="50"/>
    </row>
    <row r="560" spans="1:256" s="251" customFormat="1" x14ac:dyDescent="0.2">
      <c r="A560" s="248"/>
      <c r="B560" s="235"/>
      <c r="C560" s="244"/>
      <c r="D560" s="50"/>
      <c r="E560" s="2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0"/>
      <c r="GL560" s="50"/>
      <c r="GM560" s="50"/>
      <c r="GN560" s="50"/>
      <c r="GO560" s="50"/>
      <c r="GP560" s="50"/>
      <c r="GQ560" s="50"/>
      <c r="GR560" s="50"/>
      <c r="GS560" s="50"/>
      <c r="GT560" s="50"/>
      <c r="GU560" s="50"/>
      <c r="GV560" s="50"/>
      <c r="GW560" s="50"/>
      <c r="GX560" s="50"/>
      <c r="GY560" s="50"/>
      <c r="GZ560" s="50"/>
      <c r="HA560" s="50"/>
      <c r="HB560" s="50"/>
      <c r="HC560" s="50"/>
      <c r="HD560" s="50"/>
      <c r="HE560" s="50"/>
      <c r="HF560" s="50"/>
      <c r="HG560" s="50"/>
      <c r="HH560" s="50"/>
      <c r="HI560" s="50"/>
      <c r="HJ560" s="50"/>
      <c r="HK560" s="50"/>
      <c r="HL560" s="50"/>
      <c r="HM560" s="50"/>
      <c r="HN560" s="50"/>
      <c r="HO560" s="50"/>
      <c r="HP560" s="50"/>
      <c r="HQ560" s="50"/>
      <c r="HR560" s="50"/>
      <c r="HS560" s="50"/>
      <c r="HT560" s="50"/>
      <c r="HU560" s="50"/>
      <c r="HV560" s="50"/>
      <c r="HW560" s="50"/>
      <c r="HX560" s="50"/>
      <c r="HY560" s="50"/>
      <c r="HZ560" s="50"/>
      <c r="IA560" s="50"/>
      <c r="IB560" s="50"/>
      <c r="IC560" s="50"/>
      <c r="ID560" s="50"/>
      <c r="IE560" s="50"/>
      <c r="IF560" s="50"/>
      <c r="IG560" s="50"/>
      <c r="IH560" s="50"/>
      <c r="II560" s="50"/>
      <c r="IJ560" s="50"/>
      <c r="IK560" s="50"/>
      <c r="IL560" s="50"/>
      <c r="IM560" s="50"/>
      <c r="IN560" s="50"/>
      <c r="IO560" s="50"/>
      <c r="IP560" s="50"/>
      <c r="IQ560" s="50"/>
      <c r="IR560" s="50"/>
      <c r="IS560" s="50"/>
      <c r="IT560" s="50"/>
      <c r="IU560" s="50"/>
      <c r="IV560" s="50"/>
    </row>
    <row r="561" spans="1:256" s="251" customFormat="1" x14ac:dyDescent="0.2">
      <c r="A561" s="248"/>
      <c r="B561" s="235"/>
      <c r="C561" s="244"/>
      <c r="D561" s="50"/>
      <c r="E561" s="2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0"/>
      <c r="GL561" s="50"/>
      <c r="GM561" s="50"/>
      <c r="GN561" s="50"/>
      <c r="GO561" s="50"/>
      <c r="GP561" s="50"/>
      <c r="GQ561" s="50"/>
      <c r="GR561" s="50"/>
      <c r="GS561" s="50"/>
      <c r="GT561" s="50"/>
      <c r="GU561" s="50"/>
      <c r="GV561" s="50"/>
      <c r="GW561" s="50"/>
      <c r="GX561" s="50"/>
      <c r="GY561" s="50"/>
      <c r="GZ561" s="50"/>
      <c r="HA561" s="50"/>
      <c r="HB561" s="50"/>
      <c r="HC561" s="50"/>
      <c r="HD561" s="50"/>
      <c r="HE561" s="50"/>
      <c r="HF561" s="50"/>
      <c r="HG561" s="50"/>
      <c r="HH561" s="50"/>
      <c r="HI561" s="50"/>
      <c r="HJ561" s="50"/>
      <c r="HK561" s="50"/>
      <c r="HL561" s="50"/>
      <c r="HM561" s="50"/>
      <c r="HN561" s="50"/>
      <c r="HO561" s="50"/>
      <c r="HP561" s="50"/>
      <c r="HQ561" s="50"/>
      <c r="HR561" s="50"/>
      <c r="HS561" s="50"/>
      <c r="HT561" s="50"/>
      <c r="HU561" s="50"/>
      <c r="HV561" s="50"/>
      <c r="HW561" s="50"/>
      <c r="HX561" s="50"/>
      <c r="HY561" s="50"/>
      <c r="HZ561" s="50"/>
      <c r="IA561" s="50"/>
      <c r="IB561" s="50"/>
      <c r="IC561" s="50"/>
      <c r="ID561" s="50"/>
      <c r="IE561" s="50"/>
      <c r="IF561" s="50"/>
      <c r="IG561" s="50"/>
      <c r="IH561" s="50"/>
      <c r="II561" s="50"/>
      <c r="IJ561" s="50"/>
      <c r="IK561" s="50"/>
      <c r="IL561" s="50"/>
      <c r="IM561" s="50"/>
      <c r="IN561" s="50"/>
      <c r="IO561" s="50"/>
      <c r="IP561" s="50"/>
      <c r="IQ561" s="50"/>
      <c r="IR561" s="50"/>
      <c r="IS561" s="50"/>
      <c r="IT561" s="50"/>
      <c r="IU561" s="50"/>
      <c r="IV561" s="50"/>
    </row>
    <row r="562" spans="1:256" s="251" customFormat="1" x14ac:dyDescent="0.2">
      <c r="A562" s="248"/>
      <c r="B562" s="235"/>
      <c r="C562" s="244"/>
      <c r="D562" s="50"/>
      <c r="E562" s="2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0"/>
      <c r="GL562" s="50"/>
      <c r="GM562" s="50"/>
      <c r="GN562" s="50"/>
      <c r="GO562" s="50"/>
      <c r="GP562" s="50"/>
      <c r="GQ562" s="50"/>
      <c r="GR562" s="50"/>
      <c r="GS562" s="50"/>
      <c r="GT562" s="50"/>
      <c r="GU562" s="50"/>
      <c r="GV562" s="50"/>
      <c r="GW562" s="50"/>
      <c r="GX562" s="50"/>
      <c r="GY562" s="50"/>
      <c r="GZ562" s="50"/>
      <c r="HA562" s="50"/>
      <c r="HB562" s="50"/>
      <c r="HC562" s="50"/>
      <c r="HD562" s="50"/>
      <c r="HE562" s="50"/>
      <c r="HF562" s="50"/>
      <c r="HG562" s="50"/>
      <c r="HH562" s="50"/>
      <c r="HI562" s="50"/>
      <c r="HJ562" s="50"/>
      <c r="HK562" s="50"/>
      <c r="HL562" s="50"/>
      <c r="HM562" s="50"/>
      <c r="HN562" s="50"/>
      <c r="HO562" s="50"/>
      <c r="HP562" s="50"/>
      <c r="HQ562" s="50"/>
      <c r="HR562" s="50"/>
      <c r="HS562" s="50"/>
      <c r="HT562" s="50"/>
      <c r="HU562" s="50"/>
      <c r="HV562" s="50"/>
      <c r="HW562" s="50"/>
      <c r="HX562" s="50"/>
      <c r="HY562" s="50"/>
      <c r="HZ562" s="50"/>
      <c r="IA562" s="50"/>
      <c r="IB562" s="50"/>
      <c r="IC562" s="50"/>
      <c r="ID562" s="50"/>
      <c r="IE562" s="50"/>
      <c r="IF562" s="50"/>
      <c r="IG562" s="50"/>
      <c r="IH562" s="50"/>
      <c r="II562" s="50"/>
      <c r="IJ562" s="50"/>
      <c r="IK562" s="50"/>
      <c r="IL562" s="50"/>
      <c r="IM562" s="50"/>
      <c r="IN562" s="50"/>
      <c r="IO562" s="50"/>
      <c r="IP562" s="50"/>
      <c r="IQ562" s="50"/>
      <c r="IR562" s="50"/>
      <c r="IS562" s="50"/>
      <c r="IT562" s="50"/>
      <c r="IU562" s="50"/>
      <c r="IV562" s="50"/>
    </row>
    <row r="563" spans="1:256" s="251" customFormat="1" x14ac:dyDescent="0.2">
      <c r="A563" s="248"/>
      <c r="B563" s="235"/>
      <c r="C563" s="244"/>
      <c r="D563" s="50"/>
      <c r="E563" s="2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0"/>
      <c r="GL563" s="50"/>
      <c r="GM563" s="50"/>
      <c r="GN563" s="50"/>
      <c r="GO563" s="50"/>
      <c r="GP563" s="50"/>
      <c r="GQ563" s="50"/>
      <c r="GR563" s="50"/>
      <c r="GS563" s="50"/>
      <c r="GT563" s="50"/>
      <c r="GU563" s="50"/>
      <c r="GV563" s="50"/>
      <c r="GW563" s="50"/>
      <c r="GX563" s="50"/>
      <c r="GY563" s="50"/>
      <c r="GZ563" s="50"/>
      <c r="HA563" s="50"/>
      <c r="HB563" s="50"/>
      <c r="HC563" s="50"/>
      <c r="HD563" s="50"/>
      <c r="HE563" s="50"/>
      <c r="HF563" s="50"/>
      <c r="HG563" s="50"/>
      <c r="HH563" s="50"/>
      <c r="HI563" s="50"/>
      <c r="HJ563" s="50"/>
      <c r="HK563" s="50"/>
      <c r="HL563" s="50"/>
      <c r="HM563" s="50"/>
      <c r="HN563" s="50"/>
      <c r="HO563" s="50"/>
      <c r="HP563" s="50"/>
      <c r="HQ563" s="50"/>
      <c r="HR563" s="50"/>
      <c r="HS563" s="50"/>
      <c r="HT563" s="50"/>
      <c r="HU563" s="50"/>
      <c r="HV563" s="50"/>
      <c r="HW563" s="50"/>
      <c r="HX563" s="50"/>
      <c r="HY563" s="50"/>
      <c r="HZ563" s="50"/>
      <c r="IA563" s="50"/>
      <c r="IB563" s="50"/>
      <c r="IC563" s="50"/>
      <c r="ID563" s="50"/>
      <c r="IE563" s="50"/>
      <c r="IF563" s="50"/>
      <c r="IG563" s="50"/>
      <c r="IH563" s="50"/>
      <c r="II563" s="50"/>
      <c r="IJ563" s="50"/>
      <c r="IK563" s="50"/>
      <c r="IL563" s="50"/>
      <c r="IM563" s="50"/>
      <c r="IN563" s="50"/>
      <c r="IO563" s="50"/>
      <c r="IP563" s="50"/>
      <c r="IQ563" s="50"/>
      <c r="IR563" s="50"/>
      <c r="IS563" s="50"/>
      <c r="IT563" s="50"/>
      <c r="IU563" s="50"/>
      <c r="IV563" s="50"/>
    </row>
    <row r="564" spans="1:256" s="251" customFormat="1" x14ac:dyDescent="0.2">
      <c r="A564" s="248"/>
      <c r="B564" s="235"/>
      <c r="C564" s="244"/>
      <c r="D564" s="50"/>
      <c r="E564" s="2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0"/>
      <c r="GL564" s="50"/>
      <c r="GM564" s="50"/>
      <c r="GN564" s="50"/>
      <c r="GO564" s="50"/>
      <c r="GP564" s="50"/>
      <c r="GQ564" s="50"/>
      <c r="GR564" s="50"/>
      <c r="GS564" s="50"/>
      <c r="GT564" s="50"/>
      <c r="GU564" s="50"/>
      <c r="GV564" s="50"/>
      <c r="GW564" s="50"/>
      <c r="GX564" s="50"/>
      <c r="GY564" s="50"/>
      <c r="GZ564" s="50"/>
      <c r="HA564" s="50"/>
      <c r="HB564" s="50"/>
      <c r="HC564" s="50"/>
      <c r="HD564" s="50"/>
      <c r="HE564" s="50"/>
      <c r="HF564" s="50"/>
      <c r="HG564" s="50"/>
      <c r="HH564" s="50"/>
      <c r="HI564" s="50"/>
      <c r="HJ564" s="50"/>
      <c r="HK564" s="50"/>
      <c r="HL564" s="50"/>
      <c r="HM564" s="50"/>
      <c r="HN564" s="50"/>
      <c r="HO564" s="50"/>
      <c r="HP564" s="50"/>
      <c r="HQ564" s="50"/>
      <c r="HR564" s="50"/>
      <c r="HS564" s="50"/>
      <c r="HT564" s="50"/>
      <c r="HU564" s="50"/>
      <c r="HV564" s="50"/>
      <c r="HW564" s="50"/>
      <c r="HX564" s="50"/>
      <c r="HY564" s="50"/>
      <c r="HZ564" s="50"/>
      <c r="IA564" s="50"/>
      <c r="IB564" s="50"/>
      <c r="IC564" s="50"/>
      <c r="ID564" s="50"/>
      <c r="IE564" s="50"/>
      <c r="IF564" s="50"/>
      <c r="IG564" s="50"/>
      <c r="IH564" s="50"/>
      <c r="II564" s="50"/>
      <c r="IJ564" s="50"/>
      <c r="IK564" s="50"/>
      <c r="IL564" s="50"/>
      <c r="IM564" s="50"/>
      <c r="IN564" s="50"/>
      <c r="IO564" s="50"/>
      <c r="IP564" s="50"/>
      <c r="IQ564" s="50"/>
      <c r="IR564" s="50"/>
      <c r="IS564" s="50"/>
      <c r="IT564" s="50"/>
      <c r="IU564" s="50"/>
      <c r="IV564" s="50"/>
    </row>
    <row r="565" spans="1:256" s="251" customFormat="1" x14ac:dyDescent="0.2">
      <c r="A565" s="248"/>
      <c r="B565" s="235"/>
      <c r="C565" s="244"/>
      <c r="D565" s="50"/>
      <c r="E565" s="2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0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0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  <c r="HK565" s="50"/>
      <c r="HL565" s="50"/>
      <c r="HM565" s="50"/>
      <c r="HN565" s="50"/>
      <c r="HO565" s="50"/>
      <c r="HP565" s="50"/>
      <c r="HQ565" s="50"/>
      <c r="HR565" s="50"/>
      <c r="HS565" s="50"/>
      <c r="HT565" s="50"/>
      <c r="HU565" s="50"/>
      <c r="HV565" s="50"/>
      <c r="HW565" s="50"/>
      <c r="HX565" s="50"/>
      <c r="HY565" s="50"/>
      <c r="HZ565" s="50"/>
      <c r="IA565" s="50"/>
      <c r="IB565" s="50"/>
      <c r="IC565" s="50"/>
      <c r="ID565" s="50"/>
      <c r="IE565" s="50"/>
      <c r="IF565" s="50"/>
      <c r="IG565" s="50"/>
      <c r="IH565" s="50"/>
      <c r="II565" s="50"/>
      <c r="IJ565" s="50"/>
      <c r="IK565" s="50"/>
      <c r="IL565" s="50"/>
      <c r="IM565" s="50"/>
      <c r="IN565" s="50"/>
      <c r="IO565" s="50"/>
      <c r="IP565" s="50"/>
      <c r="IQ565" s="50"/>
      <c r="IR565" s="50"/>
      <c r="IS565" s="50"/>
      <c r="IT565" s="50"/>
      <c r="IU565" s="50"/>
      <c r="IV565" s="50"/>
    </row>
    <row r="566" spans="1:256" s="251" customFormat="1" x14ac:dyDescent="0.2">
      <c r="A566" s="248"/>
      <c r="B566" s="235"/>
      <c r="C566" s="244"/>
      <c r="D566" s="50"/>
      <c r="E566" s="2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0"/>
      <c r="GL566" s="50"/>
      <c r="GM566" s="50"/>
      <c r="GN566" s="50"/>
      <c r="GO566" s="50"/>
      <c r="GP566" s="50"/>
      <c r="GQ566" s="50"/>
      <c r="GR566" s="50"/>
      <c r="GS566" s="50"/>
      <c r="GT566" s="50"/>
      <c r="GU566" s="50"/>
      <c r="GV566" s="50"/>
      <c r="GW566" s="50"/>
      <c r="GX566" s="50"/>
      <c r="GY566" s="50"/>
      <c r="GZ566" s="50"/>
      <c r="HA566" s="50"/>
      <c r="HB566" s="50"/>
      <c r="HC566" s="50"/>
      <c r="HD566" s="50"/>
      <c r="HE566" s="50"/>
      <c r="HF566" s="50"/>
      <c r="HG566" s="50"/>
      <c r="HH566" s="50"/>
      <c r="HI566" s="50"/>
      <c r="HJ566" s="50"/>
      <c r="HK566" s="50"/>
      <c r="HL566" s="50"/>
      <c r="HM566" s="50"/>
      <c r="HN566" s="50"/>
      <c r="HO566" s="50"/>
      <c r="HP566" s="50"/>
      <c r="HQ566" s="50"/>
      <c r="HR566" s="50"/>
      <c r="HS566" s="50"/>
      <c r="HT566" s="50"/>
      <c r="HU566" s="50"/>
      <c r="HV566" s="50"/>
      <c r="HW566" s="50"/>
      <c r="HX566" s="50"/>
      <c r="HY566" s="50"/>
      <c r="HZ566" s="50"/>
      <c r="IA566" s="50"/>
      <c r="IB566" s="50"/>
      <c r="IC566" s="50"/>
      <c r="ID566" s="50"/>
      <c r="IE566" s="50"/>
      <c r="IF566" s="50"/>
      <c r="IG566" s="50"/>
      <c r="IH566" s="50"/>
      <c r="II566" s="50"/>
      <c r="IJ566" s="50"/>
      <c r="IK566" s="50"/>
      <c r="IL566" s="50"/>
      <c r="IM566" s="50"/>
      <c r="IN566" s="50"/>
      <c r="IO566" s="50"/>
      <c r="IP566" s="50"/>
      <c r="IQ566" s="50"/>
      <c r="IR566" s="50"/>
      <c r="IS566" s="50"/>
      <c r="IT566" s="50"/>
      <c r="IU566" s="50"/>
      <c r="IV566" s="50"/>
    </row>
    <row r="567" spans="1:256" s="251" customFormat="1" x14ac:dyDescent="0.2">
      <c r="A567" s="248"/>
      <c r="B567" s="235"/>
      <c r="C567" s="244"/>
      <c r="D567" s="50"/>
      <c r="E567" s="2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0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0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  <c r="HK567" s="50"/>
      <c r="HL567" s="50"/>
      <c r="HM567" s="50"/>
      <c r="HN567" s="50"/>
      <c r="HO567" s="50"/>
      <c r="HP567" s="50"/>
      <c r="HQ567" s="50"/>
      <c r="HR567" s="50"/>
      <c r="HS567" s="50"/>
      <c r="HT567" s="50"/>
      <c r="HU567" s="50"/>
      <c r="HV567" s="50"/>
      <c r="HW567" s="50"/>
      <c r="HX567" s="50"/>
      <c r="HY567" s="50"/>
      <c r="HZ567" s="50"/>
      <c r="IA567" s="50"/>
      <c r="IB567" s="50"/>
      <c r="IC567" s="50"/>
      <c r="ID567" s="50"/>
      <c r="IE567" s="50"/>
      <c r="IF567" s="50"/>
      <c r="IG567" s="50"/>
      <c r="IH567" s="50"/>
      <c r="II567" s="50"/>
      <c r="IJ567" s="50"/>
      <c r="IK567" s="50"/>
      <c r="IL567" s="50"/>
      <c r="IM567" s="50"/>
      <c r="IN567" s="50"/>
      <c r="IO567" s="50"/>
      <c r="IP567" s="50"/>
      <c r="IQ567" s="50"/>
      <c r="IR567" s="50"/>
      <c r="IS567" s="50"/>
      <c r="IT567" s="50"/>
      <c r="IU567" s="50"/>
      <c r="IV567" s="50"/>
    </row>
    <row r="568" spans="1:256" s="251" customFormat="1" x14ac:dyDescent="0.2">
      <c r="A568" s="248"/>
      <c r="B568" s="235"/>
      <c r="C568" s="244"/>
      <c r="D568" s="50"/>
      <c r="E568" s="2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0"/>
      <c r="GL568" s="50"/>
      <c r="GM568" s="50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0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  <c r="HK568" s="50"/>
      <c r="HL568" s="50"/>
      <c r="HM568" s="50"/>
      <c r="HN568" s="50"/>
      <c r="HO568" s="50"/>
      <c r="HP568" s="50"/>
      <c r="HQ568" s="50"/>
      <c r="HR568" s="50"/>
      <c r="HS568" s="50"/>
      <c r="HT568" s="50"/>
      <c r="HU568" s="50"/>
      <c r="HV568" s="50"/>
      <c r="HW568" s="50"/>
      <c r="HX568" s="50"/>
      <c r="HY568" s="50"/>
      <c r="HZ568" s="50"/>
      <c r="IA568" s="50"/>
      <c r="IB568" s="50"/>
      <c r="IC568" s="50"/>
      <c r="ID568" s="50"/>
      <c r="IE568" s="50"/>
      <c r="IF568" s="50"/>
      <c r="IG568" s="50"/>
      <c r="IH568" s="50"/>
      <c r="II568" s="50"/>
      <c r="IJ568" s="50"/>
      <c r="IK568" s="50"/>
      <c r="IL568" s="50"/>
      <c r="IM568" s="50"/>
      <c r="IN568" s="50"/>
      <c r="IO568" s="50"/>
      <c r="IP568" s="50"/>
      <c r="IQ568" s="50"/>
      <c r="IR568" s="50"/>
      <c r="IS568" s="50"/>
      <c r="IT568" s="50"/>
      <c r="IU568" s="50"/>
      <c r="IV568" s="50"/>
    </row>
    <row r="569" spans="1:256" s="251" customFormat="1" x14ac:dyDescent="0.2">
      <c r="A569" s="248"/>
      <c r="B569" s="235"/>
      <c r="C569" s="244"/>
      <c r="D569" s="50"/>
      <c r="E569" s="2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  <c r="GG569" s="50"/>
      <c r="GH569" s="50"/>
      <c r="GI569" s="50"/>
      <c r="GJ569" s="50"/>
      <c r="GK569" s="50"/>
      <c r="GL569" s="50"/>
      <c r="GM569" s="50"/>
      <c r="GN569" s="50"/>
      <c r="GO569" s="50"/>
      <c r="GP569" s="50"/>
      <c r="GQ569" s="50"/>
      <c r="GR569" s="50"/>
      <c r="GS569" s="50"/>
      <c r="GT569" s="50"/>
      <c r="GU569" s="50"/>
      <c r="GV569" s="50"/>
      <c r="GW569" s="50"/>
      <c r="GX569" s="50"/>
      <c r="GY569" s="50"/>
      <c r="GZ569" s="50"/>
      <c r="HA569" s="50"/>
      <c r="HB569" s="50"/>
      <c r="HC569" s="50"/>
      <c r="HD569" s="50"/>
      <c r="HE569" s="50"/>
      <c r="HF569" s="50"/>
      <c r="HG569" s="50"/>
      <c r="HH569" s="50"/>
      <c r="HI569" s="50"/>
      <c r="HJ569" s="50"/>
      <c r="HK569" s="50"/>
      <c r="HL569" s="50"/>
      <c r="HM569" s="50"/>
      <c r="HN569" s="50"/>
      <c r="HO569" s="50"/>
      <c r="HP569" s="50"/>
      <c r="HQ569" s="50"/>
      <c r="HR569" s="50"/>
      <c r="HS569" s="50"/>
      <c r="HT569" s="50"/>
      <c r="HU569" s="50"/>
      <c r="HV569" s="50"/>
      <c r="HW569" s="50"/>
      <c r="HX569" s="50"/>
      <c r="HY569" s="50"/>
      <c r="HZ569" s="50"/>
      <c r="IA569" s="50"/>
      <c r="IB569" s="50"/>
      <c r="IC569" s="50"/>
      <c r="ID569" s="50"/>
      <c r="IE569" s="50"/>
      <c r="IF569" s="50"/>
      <c r="IG569" s="50"/>
      <c r="IH569" s="50"/>
      <c r="II569" s="50"/>
      <c r="IJ569" s="50"/>
      <c r="IK569" s="50"/>
      <c r="IL569" s="50"/>
      <c r="IM569" s="50"/>
      <c r="IN569" s="50"/>
      <c r="IO569" s="50"/>
      <c r="IP569" s="50"/>
      <c r="IQ569" s="50"/>
      <c r="IR569" s="50"/>
      <c r="IS569" s="50"/>
      <c r="IT569" s="50"/>
      <c r="IU569" s="50"/>
      <c r="IV569" s="50"/>
    </row>
    <row r="570" spans="1:256" s="251" customFormat="1" x14ac:dyDescent="0.2">
      <c r="A570" s="248"/>
      <c r="B570" s="235"/>
      <c r="C570" s="244"/>
      <c r="D570" s="50"/>
      <c r="E570" s="2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  <c r="GG570" s="50"/>
      <c r="GH570" s="50"/>
      <c r="GI570" s="50"/>
      <c r="GJ570" s="50"/>
      <c r="GK570" s="50"/>
      <c r="GL570" s="50"/>
      <c r="GM570" s="50"/>
      <c r="GN570" s="50"/>
      <c r="GO570" s="50"/>
      <c r="GP570" s="50"/>
      <c r="GQ570" s="50"/>
      <c r="GR570" s="50"/>
      <c r="GS570" s="50"/>
      <c r="GT570" s="50"/>
      <c r="GU570" s="50"/>
      <c r="GV570" s="50"/>
      <c r="GW570" s="50"/>
      <c r="GX570" s="50"/>
      <c r="GY570" s="50"/>
      <c r="GZ570" s="50"/>
      <c r="HA570" s="50"/>
      <c r="HB570" s="50"/>
      <c r="HC570" s="50"/>
      <c r="HD570" s="50"/>
      <c r="HE570" s="50"/>
      <c r="HF570" s="50"/>
      <c r="HG570" s="50"/>
      <c r="HH570" s="50"/>
      <c r="HI570" s="50"/>
      <c r="HJ570" s="50"/>
      <c r="HK570" s="50"/>
      <c r="HL570" s="50"/>
      <c r="HM570" s="50"/>
      <c r="HN570" s="50"/>
      <c r="HO570" s="50"/>
      <c r="HP570" s="50"/>
      <c r="HQ570" s="50"/>
      <c r="HR570" s="50"/>
      <c r="HS570" s="50"/>
      <c r="HT570" s="50"/>
      <c r="HU570" s="50"/>
      <c r="HV570" s="50"/>
      <c r="HW570" s="50"/>
      <c r="HX570" s="50"/>
      <c r="HY570" s="50"/>
      <c r="HZ570" s="50"/>
      <c r="IA570" s="50"/>
      <c r="IB570" s="50"/>
      <c r="IC570" s="50"/>
      <c r="ID570" s="50"/>
      <c r="IE570" s="50"/>
      <c r="IF570" s="50"/>
      <c r="IG570" s="50"/>
      <c r="IH570" s="50"/>
      <c r="II570" s="50"/>
      <c r="IJ570" s="50"/>
      <c r="IK570" s="50"/>
      <c r="IL570" s="50"/>
      <c r="IM570" s="50"/>
      <c r="IN570" s="50"/>
      <c r="IO570" s="50"/>
      <c r="IP570" s="50"/>
      <c r="IQ570" s="50"/>
      <c r="IR570" s="50"/>
      <c r="IS570" s="50"/>
      <c r="IT570" s="50"/>
      <c r="IU570" s="50"/>
      <c r="IV570" s="50"/>
    </row>
    <row r="571" spans="1:256" s="251" customFormat="1" x14ac:dyDescent="0.2">
      <c r="A571" s="248"/>
      <c r="B571" s="235"/>
      <c r="C571" s="244"/>
      <c r="D571" s="50"/>
      <c r="E571" s="2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  <c r="GG571" s="50"/>
      <c r="GH571" s="50"/>
      <c r="GI571" s="50"/>
      <c r="GJ571" s="50"/>
      <c r="GK571" s="50"/>
      <c r="GL571" s="50"/>
      <c r="GM571" s="50"/>
      <c r="GN571" s="50"/>
      <c r="GO571" s="50"/>
      <c r="GP571" s="50"/>
      <c r="GQ571" s="50"/>
      <c r="GR571" s="50"/>
      <c r="GS571" s="50"/>
      <c r="GT571" s="50"/>
      <c r="GU571" s="50"/>
      <c r="GV571" s="50"/>
      <c r="GW571" s="50"/>
      <c r="GX571" s="50"/>
      <c r="GY571" s="50"/>
      <c r="GZ571" s="50"/>
      <c r="HA571" s="50"/>
      <c r="HB571" s="50"/>
      <c r="HC571" s="50"/>
      <c r="HD571" s="50"/>
      <c r="HE571" s="50"/>
      <c r="HF571" s="50"/>
      <c r="HG571" s="50"/>
      <c r="HH571" s="50"/>
      <c r="HI571" s="50"/>
      <c r="HJ571" s="50"/>
      <c r="HK571" s="50"/>
      <c r="HL571" s="50"/>
      <c r="HM571" s="50"/>
      <c r="HN571" s="50"/>
      <c r="HO571" s="50"/>
      <c r="HP571" s="50"/>
      <c r="HQ571" s="50"/>
      <c r="HR571" s="50"/>
      <c r="HS571" s="50"/>
      <c r="HT571" s="50"/>
      <c r="HU571" s="50"/>
      <c r="HV571" s="50"/>
      <c r="HW571" s="50"/>
      <c r="HX571" s="50"/>
      <c r="HY571" s="50"/>
      <c r="HZ571" s="50"/>
      <c r="IA571" s="50"/>
      <c r="IB571" s="50"/>
      <c r="IC571" s="50"/>
      <c r="ID571" s="50"/>
      <c r="IE571" s="50"/>
      <c r="IF571" s="50"/>
      <c r="IG571" s="50"/>
      <c r="IH571" s="50"/>
      <c r="II571" s="50"/>
      <c r="IJ571" s="50"/>
      <c r="IK571" s="50"/>
      <c r="IL571" s="50"/>
      <c r="IM571" s="50"/>
      <c r="IN571" s="50"/>
      <c r="IO571" s="50"/>
      <c r="IP571" s="50"/>
      <c r="IQ571" s="50"/>
      <c r="IR571" s="50"/>
      <c r="IS571" s="50"/>
      <c r="IT571" s="50"/>
      <c r="IU571" s="50"/>
      <c r="IV571" s="50"/>
    </row>
    <row r="572" spans="1:256" s="251" customFormat="1" x14ac:dyDescent="0.2">
      <c r="A572" s="248"/>
      <c r="B572" s="235"/>
      <c r="C572" s="244"/>
      <c r="D572" s="50"/>
      <c r="E572" s="2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  <c r="CL572" s="50"/>
      <c r="CM572" s="50"/>
      <c r="CN572" s="50"/>
      <c r="CO572" s="50"/>
      <c r="CP572" s="50"/>
      <c r="CQ572" s="50"/>
      <c r="CR572" s="50"/>
      <c r="CS572" s="50"/>
      <c r="CT572" s="50"/>
      <c r="CU572" s="50"/>
      <c r="CV572" s="50"/>
      <c r="CW572" s="50"/>
      <c r="CX572" s="50"/>
      <c r="CY572" s="50"/>
      <c r="CZ572" s="50"/>
      <c r="DA572" s="50"/>
      <c r="DB572" s="50"/>
      <c r="DC572" s="50"/>
      <c r="DD572" s="50"/>
      <c r="DE572" s="50"/>
      <c r="DF572" s="50"/>
      <c r="DG572" s="50"/>
      <c r="DH572" s="50"/>
      <c r="DI572" s="50"/>
      <c r="DJ572" s="50"/>
      <c r="DK572" s="50"/>
      <c r="DL572" s="50"/>
      <c r="DM572" s="50"/>
      <c r="DN572" s="50"/>
      <c r="DO572" s="50"/>
      <c r="DP572" s="50"/>
      <c r="DQ572" s="50"/>
      <c r="DR572" s="50"/>
      <c r="DS572" s="50"/>
      <c r="DT572" s="50"/>
      <c r="DU572" s="50"/>
      <c r="DV572" s="50"/>
      <c r="DW572" s="50"/>
      <c r="DX572" s="50"/>
      <c r="DY572" s="50"/>
      <c r="DZ572" s="50"/>
      <c r="EA572" s="50"/>
      <c r="EB572" s="50"/>
      <c r="EC572" s="50"/>
      <c r="ED572" s="50"/>
      <c r="EE572" s="50"/>
      <c r="EF572" s="50"/>
      <c r="EG572" s="50"/>
      <c r="EH572" s="50"/>
      <c r="EI572" s="50"/>
      <c r="EJ572" s="50"/>
      <c r="EK572" s="50"/>
      <c r="EL572" s="50"/>
      <c r="EM572" s="50"/>
      <c r="EN572" s="50"/>
      <c r="EO572" s="50"/>
      <c r="EP572" s="50"/>
      <c r="EQ572" s="50"/>
      <c r="ER572" s="50"/>
      <c r="ES572" s="50"/>
      <c r="ET572" s="50"/>
      <c r="EU572" s="50"/>
      <c r="EV572" s="50"/>
      <c r="EW572" s="50"/>
      <c r="EX572" s="50"/>
      <c r="EY572" s="50"/>
      <c r="EZ572" s="50"/>
      <c r="FA572" s="50"/>
      <c r="FB572" s="50"/>
      <c r="FC572" s="50"/>
      <c r="FD572" s="50"/>
      <c r="FE572" s="50"/>
      <c r="FF572" s="50"/>
      <c r="FG572" s="50"/>
      <c r="FH572" s="50"/>
      <c r="FI572" s="50"/>
      <c r="FJ572" s="50"/>
      <c r="FK572" s="50"/>
      <c r="FL572" s="50"/>
      <c r="FM572" s="50"/>
      <c r="FN572" s="50"/>
      <c r="FO572" s="50"/>
      <c r="FP572" s="50"/>
      <c r="FQ572" s="50"/>
      <c r="FR572" s="50"/>
      <c r="FS572" s="50"/>
      <c r="FT572" s="50"/>
      <c r="FU572" s="50"/>
      <c r="FV572" s="50"/>
      <c r="FW572" s="50"/>
      <c r="FX572" s="50"/>
      <c r="FY572" s="50"/>
      <c r="FZ572" s="50"/>
      <c r="GA572" s="50"/>
      <c r="GB572" s="50"/>
      <c r="GC572" s="50"/>
      <c r="GD572" s="50"/>
      <c r="GE572" s="50"/>
      <c r="GF572" s="50"/>
      <c r="GG572" s="50"/>
      <c r="GH572" s="50"/>
      <c r="GI572" s="50"/>
      <c r="GJ572" s="50"/>
      <c r="GK572" s="50"/>
      <c r="GL572" s="50"/>
      <c r="GM572" s="50"/>
      <c r="GN572" s="50"/>
      <c r="GO572" s="50"/>
      <c r="GP572" s="50"/>
      <c r="GQ572" s="50"/>
      <c r="GR572" s="50"/>
      <c r="GS572" s="50"/>
      <c r="GT572" s="50"/>
      <c r="GU572" s="50"/>
      <c r="GV572" s="50"/>
      <c r="GW572" s="50"/>
      <c r="GX572" s="50"/>
      <c r="GY572" s="50"/>
      <c r="GZ572" s="50"/>
      <c r="HA572" s="50"/>
      <c r="HB572" s="50"/>
      <c r="HC572" s="50"/>
      <c r="HD572" s="50"/>
      <c r="HE572" s="50"/>
      <c r="HF572" s="50"/>
      <c r="HG572" s="50"/>
      <c r="HH572" s="50"/>
      <c r="HI572" s="50"/>
      <c r="HJ572" s="50"/>
      <c r="HK572" s="50"/>
      <c r="HL572" s="50"/>
      <c r="HM572" s="50"/>
      <c r="HN572" s="50"/>
      <c r="HO572" s="50"/>
      <c r="HP572" s="50"/>
      <c r="HQ572" s="50"/>
      <c r="HR572" s="50"/>
      <c r="HS572" s="50"/>
      <c r="HT572" s="50"/>
      <c r="HU572" s="50"/>
      <c r="HV572" s="50"/>
      <c r="HW572" s="50"/>
      <c r="HX572" s="50"/>
      <c r="HY572" s="50"/>
      <c r="HZ572" s="50"/>
      <c r="IA572" s="50"/>
      <c r="IB572" s="50"/>
      <c r="IC572" s="50"/>
      <c r="ID572" s="50"/>
      <c r="IE572" s="50"/>
      <c r="IF572" s="50"/>
      <c r="IG572" s="50"/>
      <c r="IH572" s="50"/>
      <c r="II572" s="50"/>
      <c r="IJ572" s="50"/>
      <c r="IK572" s="50"/>
      <c r="IL572" s="50"/>
      <c r="IM572" s="50"/>
      <c r="IN572" s="50"/>
      <c r="IO572" s="50"/>
      <c r="IP572" s="50"/>
      <c r="IQ572" s="50"/>
      <c r="IR572" s="50"/>
      <c r="IS572" s="50"/>
      <c r="IT572" s="50"/>
      <c r="IU572" s="50"/>
      <c r="IV572" s="50"/>
    </row>
    <row r="573" spans="1:256" s="251" customFormat="1" x14ac:dyDescent="0.2">
      <c r="A573" s="248"/>
      <c r="B573" s="235"/>
      <c r="C573" s="244"/>
      <c r="D573" s="50"/>
      <c r="E573" s="2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0"/>
      <c r="DA573" s="50"/>
      <c r="DB573" s="50"/>
      <c r="DC573" s="50"/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50"/>
      <c r="DR573" s="50"/>
      <c r="DS573" s="50"/>
      <c r="DT573" s="50"/>
      <c r="DU573" s="50"/>
      <c r="DV573" s="50"/>
      <c r="DW573" s="50"/>
      <c r="DX573" s="50"/>
      <c r="DY573" s="50"/>
      <c r="DZ573" s="50"/>
      <c r="EA573" s="50"/>
      <c r="EB573" s="50"/>
      <c r="EC573" s="50"/>
      <c r="ED573" s="50"/>
      <c r="EE573" s="50"/>
      <c r="EF573" s="50"/>
      <c r="EG573" s="50"/>
      <c r="EH573" s="50"/>
      <c r="EI573" s="50"/>
      <c r="EJ573" s="50"/>
      <c r="EK573" s="50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0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0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0"/>
      <c r="HW573" s="50"/>
      <c r="HX573" s="50"/>
      <c r="HY573" s="50"/>
      <c r="HZ573" s="50"/>
      <c r="IA573" s="50"/>
      <c r="IB573" s="50"/>
      <c r="IC573" s="50"/>
      <c r="ID573" s="50"/>
      <c r="IE573" s="50"/>
      <c r="IF573" s="50"/>
      <c r="IG573" s="50"/>
      <c r="IH573" s="50"/>
      <c r="II573" s="50"/>
      <c r="IJ573" s="50"/>
      <c r="IK573" s="50"/>
      <c r="IL573" s="50"/>
      <c r="IM573" s="50"/>
      <c r="IN573" s="50"/>
      <c r="IO573" s="50"/>
      <c r="IP573" s="50"/>
      <c r="IQ573" s="50"/>
      <c r="IR573" s="50"/>
      <c r="IS573" s="50"/>
      <c r="IT573" s="50"/>
      <c r="IU573" s="50"/>
      <c r="IV573" s="50"/>
    </row>
    <row r="574" spans="1:256" s="251" customFormat="1" x14ac:dyDescent="0.2">
      <c r="A574" s="248"/>
      <c r="B574" s="235"/>
      <c r="C574" s="244"/>
      <c r="D574" s="50"/>
      <c r="E574" s="2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0"/>
      <c r="DA574" s="50"/>
      <c r="DB574" s="50"/>
      <c r="DC574" s="50"/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50"/>
      <c r="DS574" s="50"/>
      <c r="DT574" s="50"/>
      <c r="DU574" s="50"/>
      <c r="DV574" s="50"/>
      <c r="DW574" s="50"/>
      <c r="DX574" s="50"/>
      <c r="DY574" s="50"/>
      <c r="DZ574" s="50"/>
      <c r="EA574" s="50"/>
      <c r="EB574" s="50"/>
      <c r="EC574" s="50"/>
      <c r="ED574" s="50"/>
      <c r="EE574" s="50"/>
      <c r="EF574" s="50"/>
      <c r="EG574" s="50"/>
      <c r="EH574" s="50"/>
      <c r="EI574" s="50"/>
      <c r="EJ574" s="50"/>
      <c r="EK574" s="50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0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0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0"/>
      <c r="HW574" s="50"/>
      <c r="HX574" s="50"/>
      <c r="HY574" s="50"/>
      <c r="HZ574" s="50"/>
      <c r="IA574" s="50"/>
      <c r="IB574" s="50"/>
      <c r="IC574" s="50"/>
      <c r="ID574" s="50"/>
      <c r="IE574" s="50"/>
      <c r="IF574" s="50"/>
      <c r="IG574" s="50"/>
      <c r="IH574" s="50"/>
      <c r="II574" s="50"/>
      <c r="IJ574" s="50"/>
      <c r="IK574" s="50"/>
      <c r="IL574" s="50"/>
      <c r="IM574" s="50"/>
      <c r="IN574" s="50"/>
      <c r="IO574" s="50"/>
      <c r="IP574" s="50"/>
      <c r="IQ574" s="50"/>
      <c r="IR574" s="50"/>
      <c r="IS574" s="50"/>
      <c r="IT574" s="50"/>
      <c r="IU574" s="50"/>
      <c r="IV574" s="50"/>
    </row>
    <row r="575" spans="1:256" s="251" customFormat="1" x14ac:dyDescent="0.2">
      <c r="A575" s="248"/>
      <c r="B575" s="235"/>
      <c r="C575" s="244"/>
      <c r="D575" s="50"/>
      <c r="E575" s="2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  <c r="IT575" s="50"/>
      <c r="IU575" s="50"/>
      <c r="IV575" s="50"/>
    </row>
    <row r="576" spans="1:256" s="251" customFormat="1" x14ac:dyDescent="0.2">
      <c r="A576" s="248"/>
      <c r="B576" s="235"/>
      <c r="C576" s="244"/>
      <c r="D576" s="50"/>
      <c r="E576" s="2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  <c r="HY576" s="50"/>
      <c r="HZ576" s="50"/>
      <c r="IA576" s="50"/>
      <c r="IB576" s="50"/>
      <c r="IC576" s="50"/>
      <c r="ID576" s="50"/>
      <c r="IE576" s="50"/>
      <c r="IF576" s="50"/>
      <c r="IG576" s="50"/>
      <c r="IH576" s="50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  <c r="IS576" s="50"/>
      <c r="IT576" s="50"/>
      <c r="IU576" s="50"/>
      <c r="IV576" s="50"/>
    </row>
    <row r="577" spans="1:256" s="251" customFormat="1" x14ac:dyDescent="0.2">
      <c r="A577" s="248"/>
      <c r="B577" s="235"/>
      <c r="C577" s="244"/>
      <c r="D577" s="50"/>
      <c r="E577" s="2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  <c r="HY577" s="50"/>
      <c r="HZ577" s="50"/>
      <c r="IA577" s="50"/>
      <c r="IB577" s="50"/>
      <c r="IC577" s="50"/>
      <c r="ID577" s="50"/>
      <c r="IE577" s="50"/>
      <c r="IF577" s="50"/>
      <c r="IG577" s="50"/>
      <c r="IH577" s="50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  <c r="IS577" s="50"/>
      <c r="IT577" s="50"/>
      <c r="IU577" s="50"/>
      <c r="IV577" s="50"/>
    </row>
    <row r="578" spans="1:256" s="251" customFormat="1" x14ac:dyDescent="0.2">
      <c r="A578" s="248"/>
      <c r="B578" s="235"/>
      <c r="C578" s="244"/>
      <c r="D578" s="50"/>
      <c r="E578" s="2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  <c r="CL578" s="50"/>
      <c r="CM578" s="50"/>
      <c r="CN578" s="50"/>
      <c r="CO578" s="50"/>
      <c r="CP578" s="50"/>
      <c r="CQ578" s="50"/>
      <c r="CR578" s="50"/>
      <c r="CS578" s="50"/>
      <c r="CT578" s="50"/>
      <c r="CU578" s="50"/>
      <c r="CV578" s="50"/>
      <c r="CW578" s="50"/>
      <c r="CX578" s="50"/>
      <c r="CY578" s="50"/>
      <c r="CZ578" s="50"/>
      <c r="DA578" s="50"/>
      <c r="DB578" s="50"/>
      <c r="DC578" s="50"/>
      <c r="DD578" s="50"/>
      <c r="DE578" s="50"/>
      <c r="DF578" s="50"/>
      <c r="DG578" s="50"/>
      <c r="DH578" s="50"/>
      <c r="DI578" s="50"/>
      <c r="DJ578" s="50"/>
      <c r="DK578" s="50"/>
      <c r="DL578" s="50"/>
      <c r="DM578" s="50"/>
      <c r="DN578" s="50"/>
      <c r="DO578" s="50"/>
      <c r="DP578" s="50"/>
      <c r="DQ578" s="50"/>
      <c r="DR578" s="50"/>
      <c r="DS578" s="50"/>
      <c r="DT578" s="50"/>
      <c r="DU578" s="50"/>
      <c r="DV578" s="50"/>
      <c r="DW578" s="50"/>
      <c r="DX578" s="50"/>
      <c r="DY578" s="50"/>
      <c r="DZ578" s="50"/>
      <c r="EA578" s="50"/>
      <c r="EB578" s="50"/>
      <c r="EC578" s="50"/>
      <c r="ED578" s="50"/>
      <c r="EE578" s="50"/>
      <c r="EF578" s="50"/>
      <c r="EG578" s="50"/>
      <c r="EH578" s="50"/>
      <c r="EI578" s="50"/>
      <c r="EJ578" s="50"/>
      <c r="EK578" s="50"/>
      <c r="EL578" s="50"/>
      <c r="EM578" s="50"/>
      <c r="EN578" s="50"/>
      <c r="EO578" s="50"/>
      <c r="EP578" s="50"/>
      <c r="EQ578" s="50"/>
      <c r="ER578" s="50"/>
      <c r="ES578" s="50"/>
      <c r="ET578" s="50"/>
      <c r="EU578" s="50"/>
      <c r="EV578" s="50"/>
      <c r="EW578" s="50"/>
      <c r="EX578" s="50"/>
      <c r="EY578" s="50"/>
      <c r="EZ578" s="50"/>
      <c r="FA578" s="50"/>
      <c r="FB578" s="50"/>
      <c r="FC578" s="50"/>
      <c r="FD578" s="50"/>
      <c r="FE578" s="50"/>
      <c r="FF578" s="50"/>
      <c r="FG578" s="50"/>
      <c r="FH578" s="50"/>
      <c r="FI578" s="50"/>
      <c r="FJ578" s="50"/>
      <c r="FK578" s="50"/>
      <c r="FL578" s="50"/>
      <c r="FM578" s="50"/>
      <c r="FN578" s="50"/>
      <c r="FO578" s="50"/>
      <c r="FP578" s="50"/>
      <c r="FQ578" s="50"/>
      <c r="FR578" s="50"/>
      <c r="FS578" s="50"/>
      <c r="FT578" s="50"/>
      <c r="FU578" s="50"/>
      <c r="FV578" s="50"/>
      <c r="FW578" s="50"/>
      <c r="FX578" s="50"/>
      <c r="FY578" s="50"/>
      <c r="FZ578" s="50"/>
      <c r="GA578" s="50"/>
      <c r="GB578" s="50"/>
      <c r="GC578" s="50"/>
      <c r="GD578" s="50"/>
      <c r="GE578" s="50"/>
      <c r="GF578" s="50"/>
      <c r="GG578" s="50"/>
      <c r="GH578" s="50"/>
      <c r="GI578" s="50"/>
      <c r="GJ578" s="50"/>
      <c r="GK578" s="50"/>
      <c r="GL578" s="50"/>
      <c r="GM578" s="50"/>
      <c r="GN578" s="50"/>
      <c r="GO578" s="50"/>
      <c r="GP578" s="50"/>
      <c r="GQ578" s="50"/>
      <c r="GR578" s="50"/>
      <c r="GS578" s="50"/>
      <c r="GT578" s="50"/>
      <c r="GU578" s="50"/>
      <c r="GV578" s="50"/>
      <c r="GW578" s="50"/>
      <c r="GX578" s="50"/>
      <c r="GY578" s="50"/>
      <c r="GZ578" s="50"/>
      <c r="HA578" s="50"/>
      <c r="HB578" s="50"/>
      <c r="HC578" s="50"/>
      <c r="HD578" s="50"/>
      <c r="HE578" s="50"/>
      <c r="HF578" s="50"/>
      <c r="HG578" s="50"/>
      <c r="HH578" s="50"/>
      <c r="HI578" s="50"/>
      <c r="HJ578" s="50"/>
      <c r="HK578" s="50"/>
      <c r="HL578" s="50"/>
      <c r="HM578" s="50"/>
      <c r="HN578" s="50"/>
      <c r="HO578" s="50"/>
      <c r="HP578" s="50"/>
      <c r="HQ578" s="50"/>
      <c r="HR578" s="50"/>
      <c r="HS578" s="50"/>
      <c r="HT578" s="50"/>
      <c r="HU578" s="50"/>
      <c r="HV578" s="50"/>
      <c r="HW578" s="50"/>
      <c r="HX578" s="50"/>
      <c r="HY578" s="50"/>
      <c r="HZ578" s="50"/>
      <c r="IA578" s="50"/>
      <c r="IB578" s="50"/>
      <c r="IC578" s="50"/>
      <c r="ID578" s="50"/>
      <c r="IE578" s="50"/>
      <c r="IF578" s="50"/>
      <c r="IG578" s="50"/>
      <c r="IH578" s="50"/>
      <c r="II578" s="50"/>
      <c r="IJ578" s="50"/>
      <c r="IK578" s="50"/>
      <c r="IL578" s="50"/>
      <c r="IM578" s="50"/>
      <c r="IN578" s="50"/>
      <c r="IO578" s="50"/>
      <c r="IP578" s="50"/>
      <c r="IQ578" s="50"/>
      <c r="IR578" s="50"/>
      <c r="IS578" s="50"/>
      <c r="IT578" s="50"/>
      <c r="IU578" s="50"/>
      <c r="IV578" s="50"/>
    </row>
    <row r="579" spans="1:256" s="251" customFormat="1" x14ac:dyDescent="0.2">
      <c r="A579" s="248"/>
      <c r="B579" s="235"/>
      <c r="C579" s="244"/>
      <c r="D579" s="50"/>
      <c r="E579" s="2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  <c r="CL579" s="50"/>
      <c r="CM579" s="50"/>
      <c r="CN579" s="50"/>
      <c r="CO579" s="50"/>
      <c r="CP579" s="50"/>
      <c r="CQ579" s="50"/>
      <c r="CR579" s="50"/>
      <c r="CS579" s="50"/>
      <c r="CT579" s="50"/>
      <c r="CU579" s="50"/>
      <c r="CV579" s="50"/>
      <c r="CW579" s="50"/>
      <c r="CX579" s="50"/>
      <c r="CY579" s="50"/>
      <c r="CZ579" s="50"/>
      <c r="DA579" s="50"/>
      <c r="DB579" s="50"/>
      <c r="DC579" s="50"/>
      <c r="DD579" s="50"/>
      <c r="DE579" s="50"/>
      <c r="DF579" s="50"/>
      <c r="DG579" s="50"/>
      <c r="DH579" s="50"/>
      <c r="DI579" s="50"/>
      <c r="DJ579" s="50"/>
      <c r="DK579" s="50"/>
      <c r="DL579" s="50"/>
      <c r="DM579" s="50"/>
      <c r="DN579" s="50"/>
      <c r="DO579" s="50"/>
      <c r="DP579" s="50"/>
      <c r="DQ579" s="50"/>
      <c r="DR579" s="50"/>
      <c r="DS579" s="50"/>
      <c r="DT579" s="50"/>
      <c r="DU579" s="50"/>
      <c r="DV579" s="50"/>
      <c r="DW579" s="50"/>
      <c r="DX579" s="50"/>
      <c r="DY579" s="50"/>
      <c r="DZ579" s="50"/>
      <c r="EA579" s="50"/>
      <c r="EB579" s="50"/>
      <c r="EC579" s="50"/>
      <c r="ED579" s="50"/>
      <c r="EE579" s="50"/>
      <c r="EF579" s="50"/>
      <c r="EG579" s="50"/>
      <c r="EH579" s="50"/>
      <c r="EI579" s="50"/>
      <c r="EJ579" s="50"/>
      <c r="EK579" s="50"/>
      <c r="EL579" s="50"/>
      <c r="EM579" s="50"/>
      <c r="EN579" s="50"/>
      <c r="EO579" s="50"/>
      <c r="EP579" s="50"/>
      <c r="EQ579" s="50"/>
      <c r="ER579" s="50"/>
      <c r="ES579" s="50"/>
      <c r="ET579" s="50"/>
      <c r="EU579" s="50"/>
      <c r="EV579" s="50"/>
      <c r="EW579" s="50"/>
      <c r="EX579" s="50"/>
      <c r="EY579" s="50"/>
      <c r="EZ579" s="50"/>
      <c r="FA579" s="50"/>
      <c r="FB579" s="50"/>
      <c r="FC579" s="50"/>
      <c r="FD579" s="50"/>
      <c r="FE579" s="50"/>
      <c r="FF579" s="50"/>
      <c r="FG579" s="50"/>
      <c r="FH579" s="50"/>
      <c r="FI579" s="50"/>
      <c r="FJ579" s="50"/>
      <c r="FK579" s="50"/>
      <c r="FL579" s="50"/>
      <c r="FM579" s="50"/>
      <c r="FN579" s="50"/>
      <c r="FO579" s="50"/>
      <c r="FP579" s="50"/>
      <c r="FQ579" s="50"/>
      <c r="FR579" s="50"/>
      <c r="FS579" s="50"/>
      <c r="FT579" s="50"/>
      <c r="FU579" s="50"/>
      <c r="FV579" s="50"/>
      <c r="FW579" s="50"/>
      <c r="FX579" s="50"/>
      <c r="FY579" s="50"/>
      <c r="FZ579" s="50"/>
      <c r="GA579" s="50"/>
      <c r="GB579" s="50"/>
      <c r="GC579" s="50"/>
      <c r="GD579" s="50"/>
      <c r="GE579" s="50"/>
      <c r="GF579" s="50"/>
      <c r="GG579" s="50"/>
      <c r="GH579" s="50"/>
      <c r="GI579" s="50"/>
      <c r="GJ579" s="50"/>
      <c r="GK579" s="50"/>
      <c r="GL579" s="50"/>
      <c r="GM579" s="50"/>
      <c r="GN579" s="50"/>
      <c r="GO579" s="50"/>
      <c r="GP579" s="50"/>
      <c r="GQ579" s="50"/>
      <c r="GR579" s="50"/>
      <c r="GS579" s="50"/>
      <c r="GT579" s="50"/>
      <c r="GU579" s="50"/>
      <c r="GV579" s="50"/>
      <c r="GW579" s="50"/>
      <c r="GX579" s="50"/>
      <c r="GY579" s="50"/>
      <c r="GZ579" s="50"/>
      <c r="HA579" s="50"/>
      <c r="HB579" s="50"/>
      <c r="HC579" s="50"/>
      <c r="HD579" s="50"/>
      <c r="HE579" s="50"/>
      <c r="HF579" s="50"/>
      <c r="HG579" s="50"/>
      <c r="HH579" s="50"/>
      <c r="HI579" s="50"/>
      <c r="HJ579" s="50"/>
      <c r="HK579" s="50"/>
      <c r="HL579" s="50"/>
      <c r="HM579" s="50"/>
      <c r="HN579" s="50"/>
      <c r="HO579" s="50"/>
      <c r="HP579" s="50"/>
      <c r="HQ579" s="50"/>
      <c r="HR579" s="50"/>
      <c r="HS579" s="50"/>
      <c r="HT579" s="50"/>
      <c r="HU579" s="50"/>
      <c r="HV579" s="50"/>
      <c r="HW579" s="50"/>
      <c r="HX579" s="50"/>
      <c r="HY579" s="50"/>
      <c r="HZ579" s="50"/>
      <c r="IA579" s="50"/>
      <c r="IB579" s="50"/>
      <c r="IC579" s="50"/>
      <c r="ID579" s="50"/>
      <c r="IE579" s="50"/>
      <c r="IF579" s="50"/>
      <c r="IG579" s="50"/>
      <c r="IH579" s="50"/>
      <c r="II579" s="50"/>
      <c r="IJ579" s="50"/>
      <c r="IK579" s="50"/>
      <c r="IL579" s="50"/>
      <c r="IM579" s="50"/>
      <c r="IN579" s="50"/>
      <c r="IO579" s="50"/>
      <c r="IP579" s="50"/>
      <c r="IQ579" s="50"/>
      <c r="IR579" s="50"/>
      <c r="IS579" s="50"/>
      <c r="IT579" s="50"/>
      <c r="IU579" s="50"/>
      <c r="IV579" s="50"/>
    </row>
    <row r="580" spans="1:256" s="251" customFormat="1" x14ac:dyDescent="0.2">
      <c r="A580" s="248"/>
      <c r="B580" s="235"/>
      <c r="C580" s="244"/>
      <c r="D580" s="50"/>
      <c r="E580" s="2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  <c r="CL580" s="50"/>
      <c r="CM580" s="50"/>
      <c r="CN580" s="50"/>
      <c r="CO580" s="50"/>
      <c r="CP580" s="50"/>
      <c r="CQ580" s="50"/>
      <c r="CR580" s="50"/>
      <c r="CS580" s="50"/>
      <c r="CT580" s="50"/>
      <c r="CU580" s="50"/>
      <c r="CV580" s="50"/>
      <c r="CW580" s="50"/>
      <c r="CX580" s="50"/>
      <c r="CY580" s="50"/>
      <c r="CZ580" s="50"/>
      <c r="DA580" s="50"/>
      <c r="DB580" s="50"/>
      <c r="DC580" s="50"/>
      <c r="DD580" s="50"/>
      <c r="DE580" s="50"/>
      <c r="DF580" s="50"/>
      <c r="DG580" s="50"/>
      <c r="DH580" s="50"/>
      <c r="DI580" s="50"/>
      <c r="DJ580" s="50"/>
      <c r="DK580" s="50"/>
      <c r="DL580" s="50"/>
      <c r="DM580" s="50"/>
      <c r="DN580" s="50"/>
      <c r="DO580" s="50"/>
      <c r="DP580" s="50"/>
      <c r="DQ580" s="50"/>
      <c r="DR580" s="50"/>
      <c r="DS580" s="50"/>
      <c r="DT580" s="50"/>
      <c r="DU580" s="50"/>
      <c r="DV580" s="50"/>
      <c r="DW580" s="50"/>
      <c r="DX580" s="50"/>
      <c r="DY580" s="50"/>
      <c r="DZ580" s="50"/>
      <c r="EA580" s="50"/>
      <c r="EB580" s="50"/>
      <c r="EC580" s="50"/>
      <c r="ED580" s="50"/>
      <c r="EE580" s="50"/>
      <c r="EF580" s="50"/>
      <c r="EG580" s="50"/>
      <c r="EH580" s="50"/>
      <c r="EI580" s="50"/>
      <c r="EJ580" s="50"/>
      <c r="EK580" s="50"/>
      <c r="EL580" s="50"/>
      <c r="EM580" s="50"/>
      <c r="EN580" s="50"/>
      <c r="EO580" s="50"/>
      <c r="EP580" s="50"/>
      <c r="EQ580" s="50"/>
      <c r="ER580" s="50"/>
      <c r="ES580" s="50"/>
      <c r="ET580" s="50"/>
      <c r="EU580" s="50"/>
      <c r="EV580" s="50"/>
      <c r="EW580" s="50"/>
      <c r="EX580" s="50"/>
      <c r="EY580" s="50"/>
      <c r="EZ580" s="50"/>
      <c r="FA580" s="50"/>
      <c r="FB580" s="50"/>
      <c r="FC580" s="50"/>
      <c r="FD580" s="50"/>
      <c r="FE580" s="50"/>
      <c r="FF580" s="50"/>
      <c r="FG580" s="50"/>
      <c r="FH580" s="50"/>
      <c r="FI580" s="50"/>
      <c r="FJ580" s="50"/>
      <c r="FK580" s="50"/>
      <c r="FL580" s="50"/>
      <c r="FM580" s="50"/>
      <c r="FN580" s="50"/>
      <c r="FO580" s="50"/>
      <c r="FP580" s="50"/>
      <c r="FQ580" s="50"/>
      <c r="FR580" s="50"/>
      <c r="FS580" s="50"/>
      <c r="FT580" s="50"/>
      <c r="FU580" s="50"/>
      <c r="FV580" s="50"/>
      <c r="FW580" s="50"/>
      <c r="FX580" s="50"/>
      <c r="FY580" s="50"/>
      <c r="FZ580" s="50"/>
      <c r="GA580" s="50"/>
      <c r="GB580" s="50"/>
      <c r="GC580" s="50"/>
      <c r="GD580" s="50"/>
      <c r="GE580" s="50"/>
      <c r="GF580" s="50"/>
      <c r="GG580" s="50"/>
      <c r="GH580" s="50"/>
      <c r="GI580" s="50"/>
      <c r="GJ580" s="50"/>
      <c r="GK580" s="50"/>
      <c r="GL580" s="50"/>
      <c r="GM580" s="50"/>
      <c r="GN580" s="50"/>
      <c r="GO580" s="50"/>
      <c r="GP580" s="50"/>
      <c r="GQ580" s="50"/>
      <c r="GR580" s="50"/>
      <c r="GS580" s="50"/>
      <c r="GT580" s="50"/>
      <c r="GU580" s="50"/>
      <c r="GV580" s="50"/>
      <c r="GW580" s="50"/>
      <c r="GX580" s="50"/>
      <c r="GY580" s="50"/>
      <c r="GZ580" s="50"/>
      <c r="HA580" s="50"/>
      <c r="HB580" s="50"/>
      <c r="HC580" s="50"/>
      <c r="HD580" s="50"/>
      <c r="HE580" s="50"/>
      <c r="HF580" s="50"/>
      <c r="HG580" s="50"/>
      <c r="HH580" s="50"/>
      <c r="HI580" s="50"/>
      <c r="HJ580" s="50"/>
      <c r="HK580" s="50"/>
      <c r="HL580" s="50"/>
      <c r="HM580" s="50"/>
      <c r="HN580" s="50"/>
      <c r="HO580" s="50"/>
      <c r="HP580" s="50"/>
      <c r="HQ580" s="50"/>
      <c r="HR580" s="50"/>
      <c r="HS580" s="50"/>
      <c r="HT580" s="50"/>
      <c r="HU580" s="50"/>
      <c r="HV580" s="50"/>
      <c r="HW580" s="50"/>
      <c r="HX580" s="50"/>
      <c r="HY580" s="50"/>
      <c r="HZ580" s="50"/>
      <c r="IA580" s="50"/>
      <c r="IB580" s="50"/>
      <c r="IC580" s="50"/>
      <c r="ID580" s="50"/>
      <c r="IE580" s="50"/>
      <c r="IF580" s="50"/>
      <c r="IG580" s="50"/>
      <c r="IH580" s="50"/>
      <c r="II580" s="50"/>
      <c r="IJ580" s="50"/>
      <c r="IK580" s="50"/>
      <c r="IL580" s="50"/>
      <c r="IM580" s="50"/>
      <c r="IN580" s="50"/>
      <c r="IO580" s="50"/>
      <c r="IP580" s="50"/>
      <c r="IQ580" s="50"/>
      <c r="IR580" s="50"/>
      <c r="IS580" s="50"/>
      <c r="IT580" s="50"/>
      <c r="IU580" s="50"/>
      <c r="IV580" s="50"/>
    </row>
    <row r="581" spans="1:256" s="251" customFormat="1" x14ac:dyDescent="0.2">
      <c r="A581" s="248"/>
      <c r="B581" s="235"/>
      <c r="C581" s="244"/>
      <c r="D581" s="50"/>
      <c r="E581" s="2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  <c r="CL581" s="50"/>
      <c r="CM581" s="50"/>
      <c r="CN581" s="50"/>
      <c r="CO581" s="50"/>
      <c r="CP581" s="50"/>
      <c r="CQ581" s="50"/>
      <c r="CR581" s="50"/>
      <c r="CS581" s="50"/>
      <c r="CT581" s="50"/>
      <c r="CU581" s="50"/>
      <c r="CV581" s="50"/>
      <c r="CW581" s="50"/>
      <c r="CX581" s="50"/>
      <c r="CY581" s="50"/>
      <c r="CZ581" s="50"/>
      <c r="DA581" s="50"/>
      <c r="DB581" s="50"/>
      <c r="DC581" s="50"/>
      <c r="DD581" s="50"/>
      <c r="DE581" s="50"/>
      <c r="DF581" s="50"/>
      <c r="DG581" s="50"/>
      <c r="DH581" s="50"/>
      <c r="DI581" s="50"/>
      <c r="DJ581" s="50"/>
      <c r="DK581" s="50"/>
      <c r="DL581" s="50"/>
      <c r="DM581" s="50"/>
      <c r="DN581" s="50"/>
      <c r="DO581" s="50"/>
      <c r="DP581" s="50"/>
      <c r="DQ581" s="50"/>
      <c r="DR581" s="50"/>
      <c r="DS581" s="50"/>
      <c r="DT581" s="50"/>
      <c r="DU581" s="50"/>
      <c r="DV581" s="50"/>
      <c r="DW581" s="50"/>
      <c r="DX581" s="50"/>
      <c r="DY581" s="50"/>
      <c r="DZ581" s="50"/>
      <c r="EA581" s="50"/>
      <c r="EB581" s="50"/>
      <c r="EC581" s="50"/>
      <c r="ED581" s="50"/>
      <c r="EE581" s="50"/>
      <c r="EF581" s="50"/>
      <c r="EG581" s="50"/>
      <c r="EH581" s="50"/>
      <c r="EI581" s="50"/>
      <c r="EJ581" s="50"/>
      <c r="EK581" s="50"/>
      <c r="EL581" s="50"/>
      <c r="EM581" s="50"/>
      <c r="EN581" s="50"/>
      <c r="EO581" s="50"/>
      <c r="EP581" s="50"/>
      <c r="EQ581" s="50"/>
      <c r="ER581" s="50"/>
      <c r="ES581" s="50"/>
      <c r="ET581" s="50"/>
      <c r="EU581" s="50"/>
      <c r="EV581" s="50"/>
      <c r="EW581" s="50"/>
      <c r="EX581" s="50"/>
      <c r="EY581" s="50"/>
      <c r="EZ581" s="50"/>
      <c r="FA581" s="50"/>
      <c r="FB581" s="50"/>
      <c r="FC581" s="50"/>
      <c r="FD581" s="50"/>
      <c r="FE581" s="50"/>
      <c r="FF581" s="50"/>
      <c r="FG581" s="50"/>
      <c r="FH581" s="50"/>
      <c r="FI581" s="50"/>
      <c r="FJ581" s="50"/>
      <c r="FK581" s="50"/>
      <c r="FL581" s="50"/>
      <c r="FM581" s="50"/>
      <c r="FN581" s="50"/>
      <c r="FO581" s="50"/>
      <c r="FP581" s="50"/>
      <c r="FQ581" s="50"/>
      <c r="FR581" s="50"/>
      <c r="FS581" s="50"/>
      <c r="FT581" s="50"/>
      <c r="FU581" s="50"/>
      <c r="FV581" s="50"/>
      <c r="FW581" s="50"/>
      <c r="FX581" s="50"/>
      <c r="FY581" s="50"/>
      <c r="FZ581" s="50"/>
      <c r="GA581" s="50"/>
      <c r="GB581" s="50"/>
      <c r="GC581" s="50"/>
      <c r="GD581" s="50"/>
      <c r="GE581" s="50"/>
      <c r="GF581" s="50"/>
      <c r="GG581" s="50"/>
      <c r="GH581" s="50"/>
      <c r="GI581" s="50"/>
      <c r="GJ581" s="50"/>
      <c r="GK581" s="50"/>
      <c r="GL581" s="50"/>
      <c r="GM581" s="50"/>
      <c r="GN581" s="50"/>
      <c r="GO581" s="50"/>
      <c r="GP581" s="50"/>
      <c r="GQ581" s="50"/>
      <c r="GR581" s="50"/>
      <c r="GS581" s="50"/>
      <c r="GT581" s="50"/>
      <c r="GU581" s="50"/>
      <c r="GV581" s="50"/>
      <c r="GW581" s="50"/>
      <c r="GX581" s="50"/>
      <c r="GY581" s="50"/>
      <c r="GZ581" s="50"/>
      <c r="HA581" s="50"/>
      <c r="HB581" s="50"/>
      <c r="HC581" s="50"/>
      <c r="HD581" s="50"/>
      <c r="HE581" s="50"/>
      <c r="HF581" s="50"/>
      <c r="HG581" s="50"/>
      <c r="HH581" s="50"/>
      <c r="HI581" s="50"/>
      <c r="HJ581" s="50"/>
      <c r="HK581" s="50"/>
      <c r="HL581" s="50"/>
      <c r="HM581" s="50"/>
      <c r="HN581" s="50"/>
      <c r="HO581" s="50"/>
      <c r="HP581" s="50"/>
      <c r="HQ581" s="50"/>
      <c r="HR581" s="50"/>
      <c r="HS581" s="50"/>
      <c r="HT581" s="50"/>
      <c r="HU581" s="50"/>
      <c r="HV581" s="50"/>
      <c r="HW581" s="50"/>
      <c r="HX581" s="50"/>
      <c r="HY581" s="50"/>
      <c r="HZ581" s="50"/>
      <c r="IA581" s="50"/>
      <c r="IB581" s="50"/>
      <c r="IC581" s="50"/>
      <c r="ID581" s="50"/>
      <c r="IE581" s="50"/>
      <c r="IF581" s="50"/>
      <c r="IG581" s="50"/>
      <c r="IH581" s="50"/>
      <c r="II581" s="50"/>
      <c r="IJ581" s="50"/>
      <c r="IK581" s="50"/>
      <c r="IL581" s="50"/>
      <c r="IM581" s="50"/>
      <c r="IN581" s="50"/>
      <c r="IO581" s="50"/>
      <c r="IP581" s="50"/>
      <c r="IQ581" s="50"/>
      <c r="IR581" s="50"/>
      <c r="IS581" s="50"/>
      <c r="IT581" s="50"/>
      <c r="IU581" s="50"/>
      <c r="IV581" s="50"/>
    </row>
    <row r="582" spans="1:256" s="251" customFormat="1" x14ac:dyDescent="0.2">
      <c r="A582" s="248"/>
      <c r="B582" s="235"/>
      <c r="C582" s="244"/>
      <c r="D582" s="50"/>
      <c r="E582" s="2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0"/>
      <c r="DA582" s="50"/>
      <c r="DB582" s="50"/>
      <c r="DC582" s="50"/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50"/>
      <c r="DR582" s="50"/>
      <c r="DS582" s="50"/>
      <c r="DT582" s="50"/>
      <c r="DU582" s="50"/>
      <c r="DV582" s="50"/>
      <c r="DW582" s="50"/>
      <c r="DX582" s="50"/>
      <c r="DY582" s="50"/>
      <c r="DZ582" s="50"/>
      <c r="EA582" s="50"/>
      <c r="EB582" s="50"/>
      <c r="EC582" s="50"/>
      <c r="ED582" s="50"/>
      <c r="EE582" s="50"/>
      <c r="EF582" s="50"/>
      <c r="EG582" s="50"/>
      <c r="EH582" s="50"/>
      <c r="EI582" s="50"/>
      <c r="EJ582" s="50"/>
      <c r="EK582" s="50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0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0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50"/>
      <c r="HP582" s="50"/>
      <c r="HQ582" s="50"/>
      <c r="HR582" s="50"/>
      <c r="HS582" s="50"/>
      <c r="HT582" s="50"/>
      <c r="HU582" s="50"/>
      <c r="HV582" s="50"/>
      <c r="HW582" s="50"/>
      <c r="HX582" s="50"/>
      <c r="HY582" s="50"/>
      <c r="HZ582" s="50"/>
      <c r="IA582" s="50"/>
      <c r="IB582" s="50"/>
      <c r="IC582" s="50"/>
      <c r="ID582" s="50"/>
      <c r="IE582" s="50"/>
      <c r="IF582" s="50"/>
      <c r="IG582" s="50"/>
      <c r="IH582" s="50"/>
      <c r="II582" s="50"/>
      <c r="IJ582" s="50"/>
      <c r="IK582" s="50"/>
      <c r="IL582" s="50"/>
      <c r="IM582" s="50"/>
      <c r="IN582" s="50"/>
      <c r="IO582" s="50"/>
      <c r="IP582" s="50"/>
      <c r="IQ582" s="50"/>
      <c r="IR582" s="50"/>
      <c r="IS582" s="50"/>
      <c r="IT582" s="50"/>
      <c r="IU582" s="50"/>
      <c r="IV582" s="50"/>
    </row>
    <row r="583" spans="1:256" s="251" customFormat="1" x14ac:dyDescent="0.2">
      <c r="A583" s="248"/>
      <c r="B583" s="235"/>
      <c r="C583" s="244"/>
      <c r="D583" s="50"/>
      <c r="E583" s="2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  <c r="CL583" s="50"/>
      <c r="CM583" s="50"/>
      <c r="CN583" s="50"/>
      <c r="CO583" s="50"/>
      <c r="CP583" s="50"/>
      <c r="CQ583" s="50"/>
      <c r="CR583" s="50"/>
      <c r="CS583" s="50"/>
      <c r="CT583" s="50"/>
      <c r="CU583" s="50"/>
      <c r="CV583" s="50"/>
      <c r="CW583" s="50"/>
      <c r="CX583" s="50"/>
      <c r="CY583" s="50"/>
      <c r="CZ583" s="50"/>
      <c r="DA583" s="50"/>
      <c r="DB583" s="50"/>
      <c r="DC583" s="50"/>
      <c r="DD583" s="50"/>
      <c r="DE583" s="50"/>
      <c r="DF583" s="50"/>
      <c r="DG583" s="50"/>
      <c r="DH583" s="50"/>
      <c r="DI583" s="50"/>
      <c r="DJ583" s="50"/>
      <c r="DK583" s="50"/>
      <c r="DL583" s="50"/>
      <c r="DM583" s="50"/>
      <c r="DN583" s="50"/>
      <c r="DO583" s="50"/>
      <c r="DP583" s="50"/>
      <c r="DQ583" s="50"/>
      <c r="DR583" s="50"/>
      <c r="DS583" s="50"/>
      <c r="DT583" s="50"/>
      <c r="DU583" s="50"/>
      <c r="DV583" s="50"/>
      <c r="DW583" s="50"/>
      <c r="DX583" s="50"/>
      <c r="DY583" s="50"/>
      <c r="DZ583" s="50"/>
      <c r="EA583" s="50"/>
      <c r="EB583" s="50"/>
      <c r="EC583" s="50"/>
      <c r="ED583" s="50"/>
      <c r="EE583" s="50"/>
      <c r="EF583" s="50"/>
      <c r="EG583" s="50"/>
      <c r="EH583" s="50"/>
      <c r="EI583" s="50"/>
      <c r="EJ583" s="50"/>
      <c r="EK583" s="50"/>
      <c r="EL583" s="50"/>
      <c r="EM583" s="50"/>
      <c r="EN583" s="50"/>
      <c r="EO583" s="50"/>
      <c r="EP583" s="50"/>
      <c r="EQ583" s="50"/>
      <c r="ER583" s="50"/>
      <c r="ES583" s="50"/>
      <c r="ET583" s="50"/>
      <c r="EU583" s="50"/>
      <c r="EV583" s="50"/>
      <c r="EW583" s="50"/>
      <c r="EX583" s="50"/>
      <c r="EY583" s="50"/>
      <c r="EZ583" s="50"/>
      <c r="FA583" s="50"/>
      <c r="FB583" s="50"/>
      <c r="FC583" s="50"/>
      <c r="FD583" s="50"/>
      <c r="FE583" s="50"/>
      <c r="FF583" s="50"/>
      <c r="FG583" s="50"/>
      <c r="FH583" s="50"/>
      <c r="FI583" s="50"/>
      <c r="FJ583" s="50"/>
      <c r="FK583" s="50"/>
      <c r="FL583" s="50"/>
      <c r="FM583" s="50"/>
      <c r="FN583" s="50"/>
      <c r="FO583" s="50"/>
      <c r="FP583" s="50"/>
      <c r="FQ583" s="50"/>
      <c r="FR583" s="50"/>
      <c r="FS583" s="50"/>
      <c r="FT583" s="50"/>
      <c r="FU583" s="50"/>
      <c r="FV583" s="50"/>
      <c r="FW583" s="50"/>
      <c r="FX583" s="50"/>
      <c r="FY583" s="50"/>
      <c r="FZ583" s="50"/>
      <c r="GA583" s="50"/>
      <c r="GB583" s="50"/>
      <c r="GC583" s="50"/>
      <c r="GD583" s="50"/>
      <c r="GE583" s="50"/>
      <c r="GF583" s="50"/>
      <c r="GG583" s="50"/>
      <c r="GH583" s="50"/>
      <c r="GI583" s="50"/>
      <c r="GJ583" s="50"/>
      <c r="GK583" s="50"/>
      <c r="GL583" s="50"/>
      <c r="GM583" s="50"/>
      <c r="GN583" s="50"/>
      <c r="GO583" s="50"/>
      <c r="GP583" s="50"/>
      <c r="GQ583" s="50"/>
      <c r="GR583" s="50"/>
      <c r="GS583" s="50"/>
      <c r="GT583" s="50"/>
      <c r="GU583" s="50"/>
      <c r="GV583" s="50"/>
      <c r="GW583" s="50"/>
      <c r="GX583" s="50"/>
      <c r="GY583" s="50"/>
      <c r="GZ583" s="50"/>
      <c r="HA583" s="50"/>
      <c r="HB583" s="50"/>
      <c r="HC583" s="50"/>
      <c r="HD583" s="50"/>
      <c r="HE583" s="50"/>
      <c r="HF583" s="50"/>
      <c r="HG583" s="50"/>
      <c r="HH583" s="50"/>
      <c r="HI583" s="50"/>
      <c r="HJ583" s="50"/>
      <c r="HK583" s="50"/>
      <c r="HL583" s="50"/>
      <c r="HM583" s="50"/>
      <c r="HN583" s="50"/>
      <c r="HO583" s="50"/>
      <c r="HP583" s="50"/>
      <c r="HQ583" s="50"/>
      <c r="HR583" s="50"/>
      <c r="HS583" s="50"/>
      <c r="HT583" s="50"/>
      <c r="HU583" s="50"/>
      <c r="HV583" s="50"/>
      <c r="HW583" s="50"/>
      <c r="HX583" s="50"/>
      <c r="HY583" s="50"/>
      <c r="HZ583" s="50"/>
      <c r="IA583" s="50"/>
      <c r="IB583" s="50"/>
      <c r="IC583" s="50"/>
      <c r="ID583" s="50"/>
      <c r="IE583" s="50"/>
      <c r="IF583" s="50"/>
      <c r="IG583" s="50"/>
      <c r="IH583" s="50"/>
      <c r="II583" s="50"/>
      <c r="IJ583" s="50"/>
      <c r="IK583" s="50"/>
      <c r="IL583" s="50"/>
      <c r="IM583" s="50"/>
      <c r="IN583" s="50"/>
      <c r="IO583" s="50"/>
      <c r="IP583" s="50"/>
      <c r="IQ583" s="50"/>
      <c r="IR583" s="50"/>
      <c r="IS583" s="50"/>
      <c r="IT583" s="50"/>
      <c r="IU583" s="50"/>
      <c r="IV583" s="50"/>
    </row>
    <row r="584" spans="1:256" s="251" customFormat="1" x14ac:dyDescent="0.2">
      <c r="A584" s="248"/>
      <c r="B584" s="235"/>
      <c r="C584" s="244"/>
      <c r="D584" s="50"/>
      <c r="E584" s="2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  <c r="CL584" s="50"/>
      <c r="CM584" s="50"/>
      <c r="CN584" s="50"/>
      <c r="CO584" s="50"/>
      <c r="CP584" s="50"/>
      <c r="CQ584" s="50"/>
      <c r="CR584" s="50"/>
      <c r="CS584" s="50"/>
      <c r="CT584" s="50"/>
      <c r="CU584" s="50"/>
      <c r="CV584" s="50"/>
      <c r="CW584" s="50"/>
      <c r="CX584" s="50"/>
      <c r="CY584" s="50"/>
      <c r="CZ584" s="50"/>
      <c r="DA584" s="50"/>
      <c r="DB584" s="50"/>
      <c r="DC584" s="50"/>
      <c r="DD584" s="50"/>
      <c r="DE584" s="50"/>
      <c r="DF584" s="50"/>
      <c r="DG584" s="50"/>
      <c r="DH584" s="50"/>
      <c r="DI584" s="50"/>
      <c r="DJ584" s="50"/>
      <c r="DK584" s="50"/>
      <c r="DL584" s="50"/>
      <c r="DM584" s="50"/>
      <c r="DN584" s="50"/>
      <c r="DO584" s="50"/>
      <c r="DP584" s="50"/>
      <c r="DQ584" s="50"/>
      <c r="DR584" s="50"/>
      <c r="DS584" s="50"/>
      <c r="DT584" s="50"/>
      <c r="DU584" s="50"/>
      <c r="DV584" s="50"/>
      <c r="DW584" s="50"/>
      <c r="DX584" s="50"/>
      <c r="DY584" s="50"/>
      <c r="DZ584" s="50"/>
      <c r="EA584" s="50"/>
      <c r="EB584" s="50"/>
      <c r="EC584" s="50"/>
      <c r="ED584" s="50"/>
      <c r="EE584" s="50"/>
      <c r="EF584" s="50"/>
      <c r="EG584" s="50"/>
      <c r="EH584" s="50"/>
      <c r="EI584" s="50"/>
      <c r="EJ584" s="50"/>
      <c r="EK584" s="50"/>
      <c r="EL584" s="50"/>
      <c r="EM584" s="50"/>
      <c r="EN584" s="50"/>
      <c r="EO584" s="50"/>
      <c r="EP584" s="50"/>
      <c r="EQ584" s="50"/>
      <c r="ER584" s="50"/>
      <c r="ES584" s="50"/>
      <c r="ET584" s="50"/>
      <c r="EU584" s="50"/>
      <c r="EV584" s="50"/>
      <c r="EW584" s="50"/>
      <c r="EX584" s="50"/>
      <c r="EY584" s="50"/>
      <c r="EZ584" s="50"/>
      <c r="FA584" s="50"/>
      <c r="FB584" s="50"/>
      <c r="FC584" s="50"/>
      <c r="FD584" s="50"/>
      <c r="FE584" s="50"/>
      <c r="FF584" s="50"/>
      <c r="FG584" s="50"/>
      <c r="FH584" s="50"/>
      <c r="FI584" s="50"/>
      <c r="FJ584" s="50"/>
      <c r="FK584" s="50"/>
      <c r="FL584" s="50"/>
      <c r="FM584" s="50"/>
      <c r="FN584" s="50"/>
      <c r="FO584" s="50"/>
      <c r="FP584" s="50"/>
      <c r="FQ584" s="50"/>
      <c r="FR584" s="50"/>
      <c r="FS584" s="50"/>
      <c r="FT584" s="50"/>
      <c r="FU584" s="50"/>
      <c r="FV584" s="50"/>
      <c r="FW584" s="50"/>
      <c r="FX584" s="50"/>
      <c r="FY584" s="50"/>
      <c r="FZ584" s="50"/>
      <c r="GA584" s="50"/>
      <c r="GB584" s="50"/>
      <c r="GC584" s="50"/>
      <c r="GD584" s="50"/>
      <c r="GE584" s="50"/>
      <c r="GF584" s="50"/>
      <c r="GG584" s="50"/>
      <c r="GH584" s="50"/>
      <c r="GI584" s="50"/>
      <c r="GJ584" s="50"/>
      <c r="GK584" s="50"/>
      <c r="GL584" s="50"/>
      <c r="GM584" s="50"/>
      <c r="GN584" s="50"/>
      <c r="GO584" s="50"/>
      <c r="GP584" s="50"/>
      <c r="GQ584" s="50"/>
      <c r="GR584" s="50"/>
      <c r="GS584" s="50"/>
      <c r="GT584" s="50"/>
      <c r="GU584" s="50"/>
      <c r="GV584" s="50"/>
      <c r="GW584" s="50"/>
      <c r="GX584" s="50"/>
      <c r="GY584" s="50"/>
      <c r="GZ584" s="50"/>
      <c r="HA584" s="50"/>
      <c r="HB584" s="50"/>
      <c r="HC584" s="50"/>
      <c r="HD584" s="50"/>
      <c r="HE584" s="50"/>
      <c r="HF584" s="50"/>
      <c r="HG584" s="50"/>
      <c r="HH584" s="50"/>
      <c r="HI584" s="50"/>
      <c r="HJ584" s="50"/>
      <c r="HK584" s="50"/>
      <c r="HL584" s="50"/>
      <c r="HM584" s="50"/>
      <c r="HN584" s="50"/>
      <c r="HO584" s="50"/>
      <c r="HP584" s="50"/>
      <c r="HQ584" s="50"/>
      <c r="HR584" s="50"/>
      <c r="HS584" s="50"/>
      <c r="HT584" s="50"/>
      <c r="HU584" s="50"/>
      <c r="HV584" s="50"/>
      <c r="HW584" s="50"/>
      <c r="HX584" s="50"/>
      <c r="HY584" s="50"/>
      <c r="HZ584" s="50"/>
      <c r="IA584" s="50"/>
      <c r="IB584" s="50"/>
      <c r="IC584" s="50"/>
      <c r="ID584" s="50"/>
      <c r="IE584" s="50"/>
      <c r="IF584" s="50"/>
      <c r="IG584" s="50"/>
      <c r="IH584" s="50"/>
      <c r="II584" s="50"/>
      <c r="IJ584" s="50"/>
      <c r="IK584" s="50"/>
      <c r="IL584" s="50"/>
      <c r="IM584" s="50"/>
      <c r="IN584" s="50"/>
      <c r="IO584" s="50"/>
      <c r="IP584" s="50"/>
      <c r="IQ584" s="50"/>
      <c r="IR584" s="50"/>
      <c r="IS584" s="50"/>
      <c r="IT584" s="50"/>
      <c r="IU584" s="50"/>
      <c r="IV584" s="50"/>
    </row>
    <row r="585" spans="1:256" s="251" customFormat="1" x14ac:dyDescent="0.2">
      <c r="A585" s="248"/>
      <c r="B585" s="235"/>
      <c r="C585" s="244"/>
      <c r="D585" s="50"/>
      <c r="E585" s="2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0"/>
      <c r="CP585" s="50"/>
      <c r="CQ585" s="50"/>
      <c r="CR585" s="50"/>
      <c r="CS585" s="50"/>
      <c r="CT585" s="50"/>
      <c r="CU585" s="50"/>
      <c r="CV585" s="50"/>
      <c r="CW585" s="50"/>
      <c r="CX585" s="50"/>
      <c r="CY585" s="50"/>
      <c r="CZ585" s="50"/>
      <c r="DA585" s="50"/>
      <c r="DB585" s="50"/>
      <c r="DC585" s="50"/>
      <c r="DD585" s="50"/>
      <c r="DE585" s="50"/>
      <c r="DF585" s="50"/>
      <c r="DG585" s="50"/>
      <c r="DH585" s="50"/>
      <c r="DI585" s="50"/>
      <c r="DJ585" s="50"/>
      <c r="DK585" s="50"/>
      <c r="DL585" s="50"/>
      <c r="DM585" s="50"/>
      <c r="DN585" s="50"/>
      <c r="DO585" s="50"/>
      <c r="DP585" s="50"/>
      <c r="DQ585" s="50"/>
      <c r="DR585" s="50"/>
      <c r="DS585" s="50"/>
      <c r="DT585" s="50"/>
      <c r="DU585" s="50"/>
      <c r="DV585" s="50"/>
      <c r="DW585" s="50"/>
      <c r="DX585" s="50"/>
      <c r="DY585" s="50"/>
      <c r="DZ585" s="50"/>
      <c r="EA585" s="50"/>
      <c r="EB585" s="50"/>
      <c r="EC585" s="50"/>
      <c r="ED585" s="50"/>
      <c r="EE585" s="50"/>
      <c r="EF585" s="50"/>
      <c r="EG585" s="50"/>
      <c r="EH585" s="50"/>
      <c r="EI585" s="50"/>
      <c r="EJ585" s="50"/>
      <c r="EK585" s="50"/>
      <c r="EL585" s="50"/>
      <c r="EM585" s="50"/>
      <c r="EN585" s="50"/>
      <c r="EO585" s="50"/>
      <c r="EP585" s="50"/>
      <c r="EQ585" s="50"/>
      <c r="ER585" s="50"/>
      <c r="ES585" s="50"/>
      <c r="ET585" s="50"/>
      <c r="EU585" s="50"/>
      <c r="EV585" s="50"/>
      <c r="EW585" s="50"/>
      <c r="EX585" s="50"/>
      <c r="EY585" s="50"/>
      <c r="EZ585" s="50"/>
      <c r="FA585" s="50"/>
      <c r="FB585" s="50"/>
      <c r="FC585" s="50"/>
      <c r="FD585" s="50"/>
      <c r="FE585" s="50"/>
      <c r="FF585" s="50"/>
      <c r="FG585" s="50"/>
      <c r="FH585" s="50"/>
      <c r="FI585" s="50"/>
      <c r="FJ585" s="50"/>
      <c r="FK585" s="50"/>
      <c r="FL585" s="50"/>
      <c r="FM585" s="50"/>
      <c r="FN585" s="50"/>
      <c r="FO585" s="50"/>
      <c r="FP585" s="50"/>
      <c r="FQ585" s="50"/>
      <c r="FR585" s="50"/>
      <c r="FS585" s="50"/>
      <c r="FT585" s="50"/>
      <c r="FU585" s="50"/>
      <c r="FV585" s="50"/>
      <c r="FW585" s="50"/>
      <c r="FX585" s="50"/>
      <c r="FY585" s="50"/>
      <c r="FZ585" s="50"/>
      <c r="GA585" s="50"/>
      <c r="GB585" s="50"/>
      <c r="GC585" s="50"/>
      <c r="GD585" s="50"/>
      <c r="GE585" s="50"/>
      <c r="GF585" s="50"/>
      <c r="GG585" s="50"/>
      <c r="GH585" s="50"/>
      <c r="GI585" s="50"/>
      <c r="GJ585" s="50"/>
      <c r="GK585" s="50"/>
      <c r="GL585" s="50"/>
      <c r="GM585" s="50"/>
      <c r="GN585" s="50"/>
      <c r="GO585" s="50"/>
      <c r="GP585" s="50"/>
      <c r="GQ585" s="50"/>
      <c r="GR585" s="50"/>
      <c r="GS585" s="50"/>
      <c r="GT585" s="50"/>
      <c r="GU585" s="50"/>
      <c r="GV585" s="50"/>
      <c r="GW585" s="50"/>
      <c r="GX585" s="50"/>
      <c r="GY585" s="50"/>
      <c r="GZ585" s="50"/>
      <c r="HA585" s="50"/>
      <c r="HB585" s="50"/>
      <c r="HC585" s="50"/>
      <c r="HD585" s="50"/>
      <c r="HE585" s="50"/>
      <c r="HF585" s="50"/>
      <c r="HG585" s="50"/>
      <c r="HH585" s="50"/>
      <c r="HI585" s="50"/>
      <c r="HJ585" s="50"/>
      <c r="HK585" s="50"/>
      <c r="HL585" s="50"/>
      <c r="HM585" s="50"/>
      <c r="HN585" s="50"/>
      <c r="HO585" s="50"/>
      <c r="HP585" s="50"/>
      <c r="HQ585" s="50"/>
      <c r="HR585" s="50"/>
      <c r="HS585" s="50"/>
      <c r="HT585" s="50"/>
      <c r="HU585" s="50"/>
      <c r="HV585" s="50"/>
      <c r="HW585" s="50"/>
      <c r="HX585" s="50"/>
      <c r="HY585" s="50"/>
      <c r="HZ585" s="50"/>
      <c r="IA585" s="50"/>
      <c r="IB585" s="50"/>
      <c r="IC585" s="50"/>
      <c r="ID585" s="50"/>
      <c r="IE585" s="50"/>
      <c r="IF585" s="50"/>
      <c r="IG585" s="50"/>
      <c r="IH585" s="50"/>
      <c r="II585" s="50"/>
      <c r="IJ585" s="50"/>
      <c r="IK585" s="50"/>
      <c r="IL585" s="50"/>
      <c r="IM585" s="50"/>
      <c r="IN585" s="50"/>
      <c r="IO585" s="50"/>
      <c r="IP585" s="50"/>
      <c r="IQ585" s="50"/>
      <c r="IR585" s="50"/>
      <c r="IS585" s="50"/>
      <c r="IT585" s="50"/>
      <c r="IU585" s="50"/>
      <c r="IV585" s="50"/>
    </row>
    <row r="586" spans="1:256" s="251" customFormat="1" x14ac:dyDescent="0.2">
      <c r="A586" s="248"/>
      <c r="B586" s="235"/>
      <c r="C586" s="244"/>
      <c r="D586" s="50"/>
      <c r="E586" s="2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  <c r="CL586" s="50"/>
      <c r="CM586" s="50"/>
      <c r="CN586" s="50"/>
      <c r="CO586" s="50"/>
      <c r="CP586" s="50"/>
      <c r="CQ586" s="50"/>
      <c r="CR586" s="50"/>
      <c r="CS586" s="50"/>
      <c r="CT586" s="50"/>
      <c r="CU586" s="50"/>
      <c r="CV586" s="50"/>
      <c r="CW586" s="50"/>
      <c r="CX586" s="50"/>
      <c r="CY586" s="50"/>
      <c r="CZ586" s="50"/>
      <c r="DA586" s="50"/>
      <c r="DB586" s="50"/>
      <c r="DC586" s="50"/>
      <c r="DD586" s="50"/>
      <c r="DE586" s="50"/>
      <c r="DF586" s="50"/>
      <c r="DG586" s="50"/>
      <c r="DH586" s="50"/>
      <c r="DI586" s="50"/>
      <c r="DJ586" s="50"/>
      <c r="DK586" s="50"/>
      <c r="DL586" s="50"/>
      <c r="DM586" s="50"/>
      <c r="DN586" s="50"/>
      <c r="DO586" s="50"/>
      <c r="DP586" s="50"/>
      <c r="DQ586" s="50"/>
      <c r="DR586" s="50"/>
      <c r="DS586" s="50"/>
      <c r="DT586" s="50"/>
      <c r="DU586" s="50"/>
      <c r="DV586" s="50"/>
      <c r="DW586" s="50"/>
      <c r="DX586" s="50"/>
      <c r="DY586" s="50"/>
      <c r="DZ586" s="50"/>
      <c r="EA586" s="50"/>
      <c r="EB586" s="50"/>
      <c r="EC586" s="50"/>
      <c r="ED586" s="50"/>
      <c r="EE586" s="50"/>
      <c r="EF586" s="50"/>
      <c r="EG586" s="50"/>
      <c r="EH586" s="50"/>
      <c r="EI586" s="50"/>
      <c r="EJ586" s="50"/>
      <c r="EK586" s="50"/>
      <c r="EL586" s="50"/>
      <c r="EM586" s="50"/>
      <c r="EN586" s="50"/>
      <c r="EO586" s="50"/>
      <c r="EP586" s="50"/>
      <c r="EQ586" s="50"/>
      <c r="ER586" s="50"/>
      <c r="ES586" s="50"/>
      <c r="ET586" s="50"/>
      <c r="EU586" s="50"/>
      <c r="EV586" s="50"/>
      <c r="EW586" s="50"/>
      <c r="EX586" s="50"/>
      <c r="EY586" s="50"/>
      <c r="EZ586" s="50"/>
      <c r="FA586" s="50"/>
      <c r="FB586" s="50"/>
      <c r="FC586" s="50"/>
      <c r="FD586" s="50"/>
      <c r="FE586" s="50"/>
      <c r="FF586" s="50"/>
      <c r="FG586" s="50"/>
      <c r="FH586" s="50"/>
      <c r="FI586" s="50"/>
      <c r="FJ586" s="50"/>
      <c r="FK586" s="50"/>
      <c r="FL586" s="50"/>
      <c r="FM586" s="50"/>
      <c r="FN586" s="50"/>
      <c r="FO586" s="50"/>
      <c r="FP586" s="50"/>
      <c r="FQ586" s="50"/>
      <c r="FR586" s="50"/>
      <c r="FS586" s="50"/>
      <c r="FT586" s="50"/>
      <c r="FU586" s="50"/>
      <c r="FV586" s="50"/>
      <c r="FW586" s="50"/>
      <c r="FX586" s="50"/>
      <c r="FY586" s="50"/>
      <c r="FZ586" s="50"/>
      <c r="GA586" s="50"/>
      <c r="GB586" s="50"/>
      <c r="GC586" s="50"/>
      <c r="GD586" s="50"/>
      <c r="GE586" s="50"/>
      <c r="GF586" s="50"/>
      <c r="GG586" s="50"/>
      <c r="GH586" s="50"/>
      <c r="GI586" s="50"/>
      <c r="GJ586" s="50"/>
      <c r="GK586" s="50"/>
      <c r="GL586" s="50"/>
      <c r="GM586" s="50"/>
      <c r="GN586" s="50"/>
      <c r="GO586" s="50"/>
      <c r="GP586" s="50"/>
      <c r="GQ586" s="50"/>
      <c r="GR586" s="50"/>
      <c r="GS586" s="50"/>
      <c r="GT586" s="50"/>
      <c r="GU586" s="50"/>
      <c r="GV586" s="50"/>
      <c r="GW586" s="50"/>
      <c r="GX586" s="50"/>
      <c r="GY586" s="50"/>
      <c r="GZ586" s="50"/>
      <c r="HA586" s="50"/>
      <c r="HB586" s="50"/>
      <c r="HC586" s="50"/>
      <c r="HD586" s="50"/>
      <c r="HE586" s="50"/>
      <c r="HF586" s="50"/>
      <c r="HG586" s="50"/>
      <c r="HH586" s="50"/>
      <c r="HI586" s="50"/>
      <c r="HJ586" s="50"/>
      <c r="HK586" s="50"/>
      <c r="HL586" s="50"/>
      <c r="HM586" s="50"/>
      <c r="HN586" s="50"/>
      <c r="HO586" s="50"/>
      <c r="HP586" s="50"/>
      <c r="HQ586" s="50"/>
      <c r="HR586" s="50"/>
      <c r="HS586" s="50"/>
      <c r="HT586" s="50"/>
      <c r="HU586" s="50"/>
      <c r="HV586" s="50"/>
      <c r="HW586" s="50"/>
      <c r="HX586" s="50"/>
      <c r="HY586" s="50"/>
      <c r="HZ586" s="50"/>
      <c r="IA586" s="50"/>
      <c r="IB586" s="50"/>
      <c r="IC586" s="50"/>
      <c r="ID586" s="50"/>
      <c r="IE586" s="50"/>
      <c r="IF586" s="50"/>
      <c r="IG586" s="50"/>
      <c r="IH586" s="50"/>
      <c r="II586" s="50"/>
      <c r="IJ586" s="50"/>
      <c r="IK586" s="50"/>
      <c r="IL586" s="50"/>
      <c r="IM586" s="50"/>
      <c r="IN586" s="50"/>
      <c r="IO586" s="50"/>
      <c r="IP586" s="50"/>
      <c r="IQ586" s="50"/>
      <c r="IR586" s="50"/>
      <c r="IS586" s="50"/>
      <c r="IT586" s="50"/>
      <c r="IU586" s="50"/>
      <c r="IV586" s="50"/>
    </row>
    <row r="587" spans="1:256" s="251" customFormat="1" x14ac:dyDescent="0.2">
      <c r="A587" s="248"/>
      <c r="B587" s="235"/>
      <c r="C587" s="244"/>
      <c r="D587" s="50"/>
      <c r="E587" s="2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  <c r="CL587" s="50"/>
      <c r="CM587" s="50"/>
      <c r="CN587" s="50"/>
      <c r="CO587" s="50"/>
      <c r="CP587" s="50"/>
      <c r="CQ587" s="50"/>
      <c r="CR587" s="50"/>
      <c r="CS587" s="50"/>
      <c r="CT587" s="50"/>
      <c r="CU587" s="50"/>
      <c r="CV587" s="50"/>
      <c r="CW587" s="50"/>
      <c r="CX587" s="50"/>
      <c r="CY587" s="50"/>
      <c r="CZ587" s="50"/>
      <c r="DA587" s="50"/>
      <c r="DB587" s="50"/>
      <c r="DC587" s="50"/>
      <c r="DD587" s="50"/>
      <c r="DE587" s="50"/>
      <c r="DF587" s="50"/>
      <c r="DG587" s="50"/>
      <c r="DH587" s="50"/>
      <c r="DI587" s="50"/>
      <c r="DJ587" s="50"/>
      <c r="DK587" s="50"/>
      <c r="DL587" s="50"/>
      <c r="DM587" s="50"/>
      <c r="DN587" s="50"/>
      <c r="DO587" s="50"/>
      <c r="DP587" s="50"/>
      <c r="DQ587" s="50"/>
      <c r="DR587" s="50"/>
      <c r="DS587" s="50"/>
      <c r="DT587" s="50"/>
      <c r="DU587" s="50"/>
      <c r="DV587" s="50"/>
      <c r="DW587" s="50"/>
      <c r="DX587" s="50"/>
      <c r="DY587" s="50"/>
      <c r="DZ587" s="50"/>
      <c r="EA587" s="50"/>
      <c r="EB587" s="50"/>
      <c r="EC587" s="50"/>
      <c r="ED587" s="50"/>
      <c r="EE587" s="50"/>
      <c r="EF587" s="50"/>
      <c r="EG587" s="50"/>
      <c r="EH587" s="50"/>
      <c r="EI587" s="50"/>
      <c r="EJ587" s="50"/>
      <c r="EK587" s="50"/>
      <c r="EL587" s="50"/>
      <c r="EM587" s="50"/>
      <c r="EN587" s="50"/>
      <c r="EO587" s="50"/>
      <c r="EP587" s="50"/>
      <c r="EQ587" s="50"/>
      <c r="ER587" s="50"/>
      <c r="ES587" s="50"/>
      <c r="ET587" s="50"/>
      <c r="EU587" s="50"/>
      <c r="EV587" s="50"/>
      <c r="EW587" s="50"/>
      <c r="EX587" s="50"/>
      <c r="EY587" s="50"/>
      <c r="EZ587" s="50"/>
      <c r="FA587" s="50"/>
      <c r="FB587" s="50"/>
      <c r="FC587" s="50"/>
      <c r="FD587" s="50"/>
      <c r="FE587" s="50"/>
      <c r="FF587" s="50"/>
      <c r="FG587" s="50"/>
      <c r="FH587" s="50"/>
      <c r="FI587" s="50"/>
      <c r="FJ587" s="50"/>
      <c r="FK587" s="50"/>
      <c r="FL587" s="50"/>
      <c r="FM587" s="50"/>
      <c r="FN587" s="50"/>
      <c r="FO587" s="50"/>
      <c r="FP587" s="50"/>
      <c r="FQ587" s="50"/>
      <c r="FR587" s="50"/>
      <c r="FS587" s="50"/>
      <c r="FT587" s="50"/>
      <c r="FU587" s="50"/>
      <c r="FV587" s="50"/>
      <c r="FW587" s="50"/>
      <c r="FX587" s="50"/>
      <c r="FY587" s="50"/>
      <c r="FZ587" s="50"/>
      <c r="GA587" s="50"/>
      <c r="GB587" s="50"/>
      <c r="GC587" s="50"/>
      <c r="GD587" s="50"/>
      <c r="GE587" s="50"/>
      <c r="GF587" s="50"/>
      <c r="GG587" s="50"/>
      <c r="GH587" s="50"/>
      <c r="GI587" s="50"/>
      <c r="GJ587" s="50"/>
      <c r="GK587" s="50"/>
      <c r="GL587" s="50"/>
      <c r="GM587" s="50"/>
      <c r="GN587" s="50"/>
      <c r="GO587" s="50"/>
      <c r="GP587" s="50"/>
      <c r="GQ587" s="50"/>
      <c r="GR587" s="50"/>
      <c r="GS587" s="50"/>
      <c r="GT587" s="50"/>
      <c r="GU587" s="50"/>
      <c r="GV587" s="50"/>
      <c r="GW587" s="50"/>
      <c r="GX587" s="50"/>
      <c r="GY587" s="50"/>
      <c r="GZ587" s="50"/>
      <c r="HA587" s="50"/>
      <c r="HB587" s="50"/>
      <c r="HC587" s="50"/>
      <c r="HD587" s="50"/>
      <c r="HE587" s="50"/>
      <c r="HF587" s="50"/>
      <c r="HG587" s="50"/>
      <c r="HH587" s="50"/>
      <c r="HI587" s="50"/>
      <c r="HJ587" s="50"/>
      <c r="HK587" s="50"/>
      <c r="HL587" s="50"/>
      <c r="HM587" s="50"/>
      <c r="HN587" s="50"/>
      <c r="HO587" s="50"/>
      <c r="HP587" s="50"/>
      <c r="HQ587" s="50"/>
      <c r="HR587" s="50"/>
      <c r="HS587" s="50"/>
      <c r="HT587" s="50"/>
      <c r="HU587" s="50"/>
      <c r="HV587" s="50"/>
      <c r="HW587" s="50"/>
      <c r="HX587" s="50"/>
      <c r="HY587" s="50"/>
      <c r="HZ587" s="50"/>
      <c r="IA587" s="50"/>
      <c r="IB587" s="50"/>
      <c r="IC587" s="50"/>
      <c r="ID587" s="50"/>
      <c r="IE587" s="50"/>
      <c r="IF587" s="50"/>
      <c r="IG587" s="50"/>
      <c r="IH587" s="50"/>
      <c r="II587" s="50"/>
      <c r="IJ587" s="50"/>
      <c r="IK587" s="50"/>
      <c r="IL587" s="50"/>
      <c r="IM587" s="50"/>
      <c r="IN587" s="50"/>
      <c r="IO587" s="50"/>
      <c r="IP587" s="50"/>
      <c r="IQ587" s="50"/>
      <c r="IR587" s="50"/>
      <c r="IS587" s="50"/>
      <c r="IT587" s="50"/>
      <c r="IU587" s="50"/>
      <c r="IV587" s="50"/>
    </row>
    <row r="588" spans="1:256" s="251" customFormat="1" x14ac:dyDescent="0.2">
      <c r="A588" s="248"/>
      <c r="B588" s="235"/>
      <c r="C588" s="244"/>
      <c r="D588" s="50"/>
      <c r="E588" s="2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  <c r="CL588" s="50"/>
      <c r="CM588" s="50"/>
      <c r="CN588" s="50"/>
      <c r="CO588" s="50"/>
      <c r="CP588" s="50"/>
      <c r="CQ588" s="50"/>
      <c r="CR588" s="50"/>
      <c r="CS588" s="50"/>
      <c r="CT588" s="50"/>
      <c r="CU588" s="50"/>
      <c r="CV588" s="50"/>
      <c r="CW588" s="50"/>
      <c r="CX588" s="50"/>
      <c r="CY588" s="50"/>
      <c r="CZ588" s="50"/>
      <c r="DA588" s="50"/>
      <c r="DB588" s="50"/>
      <c r="DC588" s="50"/>
      <c r="DD588" s="50"/>
      <c r="DE588" s="50"/>
      <c r="DF588" s="50"/>
      <c r="DG588" s="50"/>
      <c r="DH588" s="50"/>
      <c r="DI588" s="50"/>
      <c r="DJ588" s="50"/>
      <c r="DK588" s="50"/>
      <c r="DL588" s="50"/>
      <c r="DM588" s="50"/>
      <c r="DN588" s="50"/>
      <c r="DO588" s="50"/>
      <c r="DP588" s="50"/>
      <c r="DQ588" s="50"/>
      <c r="DR588" s="50"/>
      <c r="DS588" s="50"/>
      <c r="DT588" s="50"/>
      <c r="DU588" s="50"/>
      <c r="DV588" s="50"/>
      <c r="DW588" s="50"/>
      <c r="DX588" s="50"/>
      <c r="DY588" s="50"/>
      <c r="DZ588" s="50"/>
      <c r="EA588" s="50"/>
      <c r="EB588" s="50"/>
      <c r="EC588" s="50"/>
      <c r="ED588" s="50"/>
      <c r="EE588" s="50"/>
      <c r="EF588" s="50"/>
      <c r="EG588" s="50"/>
      <c r="EH588" s="50"/>
      <c r="EI588" s="50"/>
      <c r="EJ588" s="50"/>
      <c r="EK588" s="50"/>
      <c r="EL588" s="50"/>
      <c r="EM588" s="50"/>
      <c r="EN588" s="50"/>
      <c r="EO588" s="50"/>
      <c r="EP588" s="50"/>
      <c r="EQ588" s="50"/>
      <c r="ER588" s="50"/>
      <c r="ES588" s="50"/>
      <c r="ET588" s="50"/>
      <c r="EU588" s="50"/>
      <c r="EV588" s="50"/>
      <c r="EW588" s="50"/>
      <c r="EX588" s="50"/>
      <c r="EY588" s="50"/>
      <c r="EZ588" s="50"/>
      <c r="FA588" s="50"/>
      <c r="FB588" s="50"/>
      <c r="FC588" s="50"/>
      <c r="FD588" s="50"/>
      <c r="FE588" s="50"/>
      <c r="FF588" s="50"/>
      <c r="FG588" s="50"/>
      <c r="FH588" s="50"/>
      <c r="FI588" s="50"/>
      <c r="FJ588" s="50"/>
      <c r="FK588" s="50"/>
      <c r="FL588" s="50"/>
      <c r="FM588" s="50"/>
      <c r="FN588" s="50"/>
      <c r="FO588" s="50"/>
      <c r="FP588" s="50"/>
      <c r="FQ588" s="50"/>
      <c r="FR588" s="50"/>
      <c r="FS588" s="50"/>
      <c r="FT588" s="50"/>
      <c r="FU588" s="50"/>
      <c r="FV588" s="50"/>
      <c r="FW588" s="50"/>
      <c r="FX588" s="50"/>
      <c r="FY588" s="50"/>
      <c r="FZ588" s="50"/>
      <c r="GA588" s="50"/>
      <c r="GB588" s="50"/>
      <c r="GC588" s="50"/>
      <c r="GD588" s="50"/>
      <c r="GE588" s="50"/>
      <c r="GF588" s="50"/>
      <c r="GG588" s="50"/>
      <c r="GH588" s="50"/>
      <c r="GI588" s="50"/>
      <c r="GJ588" s="50"/>
      <c r="GK588" s="50"/>
      <c r="GL588" s="50"/>
      <c r="GM588" s="50"/>
      <c r="GN588" s="50"/>
      <c r="GO588" s="50"/>
      <c r="GP588" s="50"/>
      <c r="GQ588" s="50"/>
      <c r="GR588" s="50"/>
      <c r="GS588" s="50"/>
      <c r="GT588" s="50"/>
      <c r="GU588" s="50"/>
      <c r="GV588" s="50"/>
      <c r="GW588" s="50"/>
      <c r="GX588" s="50"/>
      <c r="GY588" s="50"/>
      <c r="GZ588" s="50"/>
      <c r="HA588" s="50"/>
      <c r="HB588" s="50"/>
      <c r="HC588" s="50"/>
      <c r="HD588" s="50"/>
      <c r="HE588" s="50"/>
      <c r="HF588" s="50"/>
      <c r="HG588" s="50"/>
      <c r="HH588" s="50"/>
      <c r="HI588" s="50"/>
      <c r="HJ588" s="50"/>
      <c r="HK588" s="50"/>
      <c r="HL588" s="50"/>
      <c r="HM588" s="50"/>
      <c r="HN588" s="50"/>
      <c r="HO588" s="50"/>
      <c r="HP588" s="50"/>
      <c r="HQ588" s="50"/>
      <c r="HR588" s="50"/>
      <c r="HS588" s="50"/>
      <c r="HT588" s="50"/>
      <c r="HU588" s="50"/>
      <c r="HV588" s="50"/>
      <c r="HW588" s="50"/>
      <c r="HX588" s="50"/>
      <c r="HY588" s="50"/>
      <c r="HZ588" s="50"/>
      <c r="IA588" s="50"/>
      <c r="IB588" s="50"/>
      <c r="IC588" s="50"/>
      <c r="ID588" s="50"/>
      <c r="IE588" s="50"/>
      <c r="IF588" s="50"/>
      <c r="IG588" s="50"/>
      <c r="IH588" s="50"/>
      <c r="II588" s="50"/>
      <c r="IJ588" s="50"/>
      <c r="IK588" s="50"/>
      <c r="IL588" s="50"/>
      <c r="IM588" s="50"/>
      <c r="IN588" s="50"/>
      <c r="IO588" s="50"/>
      <c r="IP588" s="50"/>
      <c r="IQ588" s="50"/>
      <c r="IR588" s="50"/>
      <c r="IS588" s="50"/>
      <c r="IT588" s="50"/>
      <c r="IU588" s="50"/>
      <c r="IV588" s="50"/>
    </row>
    <row r="589" spans="1:256" s="251" customFormat="1" x14ac:dyDescent="0.2">
      <c r="A589" s="248"/>
      <c r="B589" s="235"/>
      <c r="C589" s="244"/>
      <c r="D589" s="50"/>
      <c r="E589" s="2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  <c r="CL589" s="50"/>
      <c r="CM589" s="50"/>
      <c r="CN589" s="50"/>
      <c r="CO589" s="50"/>
      <c r="CP589" s="50"/>
      <c r="CQ589" s="50"/>
      <c r="CR589" s="50"/>
      <c r="CS589" s="50"/>
      <c r="CT589" s="50"/>
      <c r="CU589" s="50"/>
      <c r="CV589" s="50"/>
      <c r="CW589" s="50"/>
      <c r="CX589" s="50"/>
      <c r="CY589" s="50"/>
      <c r="CZ589" s="50"/>
      <c r="DA589" s="50"/>
      <c r="DB589" s="50"/>
      <c r="DC589" s="50"/>
      <c r="DD589" s="50"/>
      <c r="DE589" s="50"/>
      <c r="DF589" s="50"/>
      <c r="DG589" s="50"/>
      <c r="DH589" s="50"/>
      <c r="DI589" s="50"/>
      <c r="DJ589" s="50"/>
      <c r="DK589" s="50"/>
      <c r="DL589" s="50"/>
      <c r="DM589" s="50"/>
      <c r="DN589" s="50"/>
      <c r="DO589" s="50"/>
      <c r="DP589" s="50"/>
      <c r="DQ589" s="50"/>
      <c r="DR589" s="50"/>
      <c r="DS589" s="50"/>
      <c r="DT589" s="50"/>
      <c r="DU589" s="50"/>
      <c r="DV589" s="50"/>
      <c r="DW589" s="50"/>
      <c r="DX589" s="50"/>
      <c r="DY589" s="50"/>
      <c r="DZ589" s="50"/>
      <c r="EA589" s="50"/>
      <c r="EB589" s="50"/>
      <c r="EC589" s="50"/>
      <c r="ED589" s="50"/>
      <c r="EE589" s="50"/>
      <c r="EF589" s="50"/>
      <c r="EG589" s="50"/>
      <c r="EH589" s="50"/>
      <c r="EI589" s="50"/>
      <c r="EJ589" s="50"/>
      <c r="EK589" s="50"/>
      <c r="EL589" s="50"/>
      <c r="EM589" s="50"/>
      <c r="EN589" s="50"/>
      <c r="EO589" s="50"/>
      <c r="EP589" s="50"/>
      <c r="EQ589" s="50"/>
      <c r="ER589" s="50"/>
      <c r="ES589" s="50"/>
      <c r="ET589" s="50"/>
      <c r="EU589" s="50"/>
      <c r="EV589" s="50"/>
      <c r="EW589" s="50"/>
      <c r="EX589" s="50"/>
      <c r="EY589" s="50"/>
      <c r="EZ589" s="50"/>
      <c r="FA589" s="50"/>
      <c r="FB589" s="50"/>
      <c r="FC589" s="50"/>
      <c r="FD589" s="50"/>
      <c r="FE589" s="50"/>
      <c r="FF589" s="50"/>
      <c r="FG589" s="50"/>
      <c r="FH589" s="50"/>
      <c r="FI589" s="50"/>
      <c r="FJ589" s="50"/>
      <c r="FK589" s="50"/>
      <c r="FL589" s="50"/>
      <c r="FM589" s="50"/>
      <c r="FN589" s="50"/>
      <c r="FO589" s="50"/>
      <c r="FP589" s="50"/>
      <c r="FQ589" s="50"/>
      <c r="FR589" s="50"/>
      <c r="FS589" s="50"/>
      <c r="FT589" s="50"/>
      <c r="FU589" s="50"/>
      <c r="FV589" s="50"/>
      <c r="FW589" s="50"/>
      <c r="FX589" s="50"/>
      <c r="FY589" s="50"/>
      <c r="FZ589" s="50"/>
      <c r="GA589" s="50"/>
      <c r="GB589" s="50"/>
      <c r="GC589" s="50"/>
      <c r="GD589" s="50"/>
      <c r="GE589" s="50"/>
      <c r="GF589" s="50"/>
      <c r="GG589" s="50"/>
      <c r="GH589" s="50"/>
      <c r="GI589" s="50"/>
      <c r="GJ589" s="50"/>
      <c r="GK589" s="50"/>
      <c r="GL589" s="50"/>
      <c r="GM589" s="50"/>
      <c r="GN589" s="50"/>
      <c r="GO589" s="50"/>
      <c r="GP589" s="50"/>
      <c r="GQ589" s="50"/>
      <c r="GR589" s="50"/>
      <c r="GS589" s="50"/>
      <c r="GT589" s="50"/>
      <c r="GU589" s="50"/>
      <c r="GV589" s="50"/>
      <c r="GW589" s="50"/>
      <c r="GX589" s="50"/>
      <c r="GY589" s="50"/>
      <c r="GZ589" s="50"/>
      <c r="HA589" s="50"/>
      <c r="HB589" s="50"/>
      <c r="HC589" s="50"/>
      <c r="HD589" s="50"/>
      <c r="HE589" s="50"/>
      <c r="HF589" s="50"/>
      <c r="HG589" s="50"/>
      <c r="HH589" s="50"/>
      <c r="HI589" s="50"/>
      <c r="HJ589" s="50"/>
      <c r="HK589" s="50"/>
      <c r="HL589" s="50"/>
      <c r="HM589" s="50"/>
      <c r="HN589" s="50"/>
      <c r="HO589" s="50"/>
      <c r="HP589" s="50"/>
      <c r="HQ589" s="50"/>
      <c r="HR589" s="50"/>
      <c r="HS589" s="50"/>
      <c r="HT589" s="50"/>
      <c r="HU589" s="50"/>
      <c r="HV589" s="50"/>
      <c r="HW589" s="50"/>
      <c r="HX589" s="50"/>
      <c r="HY589" s="50"/>
      <c r="HZ589" s="50"/>
      <c r="IA589" s="50"/>
      <c r="IB589" s="50"/>
      <c r="IC589" s="50"/>
      <c r="ID589" s="50"/>
      <c r="IE589" s="50"/>
      <c r="IF589" s="50"/>
      <c r="IG589" s="50"/>
      <c r="IH589" s="50"/>
      <c r="II589" s="50"/>
      <c r="IJ589" s="50"/>
      <c r="IK589" s="50"/>
      <c r="IL589" s="50"/>
      <c r="IM589" s="50"/>
      <c r="IN589" s="50"/>
      <c r="IO589" s="50"/>
      <c r="IP589" s="50"/>
      <c r="IQ589" s="50"/>
      <c r="IR589" s="50"/>
      <c r="IS589" s="50"/>
      <c r="IT589" s="50"/>
      <c r="IU589" s="50"/>
      <c r="IV589" s="50"/>
    </row>
    <row r="590" spans="1:256" s="251" customFormat="1" x14ac:dyDescent="0.2">
      <c r="A590" s="248"/>
      <c r="B590" s="235"/>
      <c r="C590" s="244"/>
      <c r="D590" s="50"/>
      <c r="E590" s="2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  <c r="CL590" s="50"/>
      <c r="CM590" s="50"/>
      <c r="CN590" s="50"/>
      <c r="CO590" s="50"/>
      <c r="CP590" s="50"/>
      <c r="CQ590" s="50"/>
      <c r="CR590" s="50"/>
      <c r="CS590" s="50"/>
      <c r="CT590" s="50"/>
      <c r="CU590" s="50"/>
      <c r="CV590" s="50"/>
      <c r="CW590" s="50"/>
      <c r="CX590" s="50"/>
      <c r="CY590" s="50"/>
      <c r="CZ590" s="50"/>
      <c r="DA590" s="50"/>
      <c r="DB590" s="50"/>
      <c r="DC590" s="50"/>
      <c r="DD590" s="50"/>
      <c r="DE590" s="50"/>
      <c r="DF590" s="50"/>
      <c r="DG590" s="50"/>
      <c r="DH590" s="50"/>
      <c r="DI590" s="50"/>
      <c r="DJ590" s="50"/>
      <c r="DK590" s="50"/>
      <c r="DL590" s="50"/>
      <c r="DM590" s="50"/>
      <c r="DN590" s="50"/>
      <c r="DO590" s="50"/>
      <c r="DP590" s="50"/>
      <c r="DQ590" s="50"/>
      <c r="DR590" s="50"/>
      <c r="DS590" s="50"/>
      <c r="DT590" s="50"/>
      <c r="DU590" s="50"/>
      <c r="DV590" s="50"/>
      <c r="DW590" s="50"/>
      <c r="DX590" s="50"/>
      <c r="DY590" s="50"/>
      <c r="DZ590" s="50"/>
      <c r="EA590" s="50"/>
      <c r="EB590" s="50"/>
      <c r="EC590" s="50"/>
      <c r="ED590" s="50"/>
      <c r="EE590" s="50"/>
      <c r="EF590" s="50"/>
      <c r="EG590" s="50"/>
      <c r="EH590" s="50"/>
      <c r="EI590" s="50"/>
      <c r="EJ590" s="50"/>
      <c r="EK590" s="50"/>
      <c r="EL590" s="50"/>
      <c r="EM590" s="50"/>
      <c r="EN590" s="50"/>
      <c r="EO590" s="50"/>
      <c r="EP590" s="50"/>
      <c r="EQ590" s="50"/>
      <c r="ER590" s="50"/>
      <c r="ES590" s="50"/>
      <c r="ET590" s="50"/>
      <c r="EU590" s="50"/>
      <c r="EV590" s="50"/>
      <c r="EW590" s="50"/>
      <c r="EX590" s="50"/>
      <c r="EY590" s="50"/>
      <c r="EZ590" s="50"/>
      <c r="FA590" s="50"/>
      <c r="FB590" s="50"/>
      <c r="FC590" s="50"/>
      <c r="FD590" s="50"/>
      <c r="FE590" s="50"/>
      <c r="FF590" s="50"/>
      <c r="FG590" s="50"/>
      <c r="FH590" s="50"/>
      <c r="FI590" s="50"/>
      <c r="FJ590" s="50"/>
      <c r="FK590" s="50"/>
      <c r="FL590" s="50"/>
      <c r="FM590" s="50"/>
      <c r="FN590" s="50"/>
      <c r="FO590" s="50"/>
      <c r="FP590" s="50"/>
      <c r="FQ590" s="50"/>
      <c r="FR590" s="50"/>
      <c r="FS590" s="50"/>
      <c r="FT590" s="50"/>
      <c r="FU590" s="50"/>
      <c r="FV590" s="50"/>
      <c r="FW590" s="50"/>
      <c r="FX590" s="50"/>
      <c r="FY590" s="50"/>
      <c r="FZ590" s="50"/>
      <c r="GA590" s="50"/>
      <c r="GB590" s="50"/>
      <c r="GC590" s="50"/>
      <c r="GD590" s="50"/>
      <c r="GE590" s="50"/>
      <c r="GF590" s="50"/>
      <c r="GG590" s="50"/>
      <c r="GH590" s="50"/>
      <c r="GI590" s="50"/>
      <c r="GJ590" s="50"/>
      <c r="GK590" s="50"/>
      <c r="GL590" s="50"/>
      <c r="GM590" s="50"/>
      <c r="GN590" s="50"/>
      <c r="GO590" s="50"/>
      <c r="GP590" s="50"/>
      <c r="GQ590" s="50"/>
      <c r="GR590" s="50"/>
      <c r="GS590" s="50"/>
      <c r="GT590" s="50"/>
      <c r="GU590" s="50"/>
      <c r="GV590" s="50"/>
      <c r="GW590" s="50"/>
      <c r="GX590" s="50"/>
      <c r="GY590" s="50"/>
      <c r="GZ590" s="50"/>
      <c r="HA590" s="50"/>
      <c r="HB590" s="50"/>
      <c r="HC590" s="50"/>
      <c r="HD590" s="50"/>
      <c r="HE590" s="50"/>
      <c r="HF590" s="50"/>
      <c r="HG590" s="50"/>
      <c r="HH590" s="50"/>
      <c r="HI590" s="50"/>
      <c r="HJ590" s="50"/>
      <c r="HK590" s="50"/>
      <c r="HL590" s="50"/>
      <c r="HM590" s="50"/>
      <c r="HN590" s="50"/>
      <c r="HO590" s="50"/>
      <c r="HP590" s="50"/>
      <c r="HQ590" s="50"/>
      <c r="HR590" s="50"/>
      <c r="HS590" s="50"/>
      <c r="HT590" s="50"/>
      <c r="HU590" s="50"/>
      <c r="HV590" s="50"/>
      <c r="HW590" s="50"/>
      <c r="HX590" s="50"/>
      <c r="HY590" s="50"/>
      <c r="HZ590" s="50"/>
      <c r="IA590" s="50"/>
      <c r="IB590" s="50"/>
      <c r="IC590" s="50"/>
      <c r="ID590" s="50"/>
      <c r="IE590" s="50"/>
      <c r="IF590" s="50"/>
      <c r="IG590" s="50"/>
      <c r="IH590" s="50"/>
      <c r="II590" s="50"/>
      <c r="IJ590" s="50"/>
      <c r="IK590" s="50"/>
      <c r="IL590" s="50"/>
      <c r="IM590" s="50"/>
      <c r="IN590" s="50"/>
      <c r="IO590" s="50"/>
      <c r="IP590" s="50"/>
      <c r="IQ590" s="50"/>
      <c r="IR590" s="50"/>
      <c r="IS590" s="50"/>
      <c r="IT590" s="50"/>
      <c r="IU590" s="50"/>
      <c r="IV590" s="50"/>
    </row>
    <row r="591" spans="1:256" s="251" customFormat="1" x14ac:dyDescent="0.2">
      <c r="A591" s="248"/>
      <c r="B591" s="235"/>
      <c r="C591" s="244"/>
      <c r="D591" s="50"/>
      <c r="E591" s="2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  <c r="CL591" s="50"/>
      <c r="CM591" s="50"/>
      <c r="CN591" s="50"/>
      <c r="CO591" s="50"/>
      <c r="CP591" s="50"/>
      <c r="CQ591" s="50"/>
      <c r="CR591" s="50"/>
      <c r="CS591" s="50"/>
      <c r="CT591" s="50"/>
      <c r="CU591" s="50"/>
      <c r="CV591" s="50"/>
      <c r="CW591" s="50"/>
      <c r="CX591" s="50"/>
      <c r="CY591" s="50"/>
      <c r="CZ591" s="50"/>
      <c r="DA591" s="50"/>
      <c r="DB591" s="50"/>
      <c r="DC591" s="50"/>
      <c r="DD591" s="50"/>
      <c r="DE591" s="50"/>
      <c r="DF591" s="50"/>
      <c r="DG591" s="50"/>
      <c r="DH591" s="50"/>
      <c r="DI591" s="50"/>
      <c r="DJ591" s="50"/>
      <c r="DK591" s="50"/>
      <c r="DL591" s="50"/>
      <c r="DM591" s="50"/>
      <c r="DN591" s="50"/>
      <c r="DO591" s="50"/>
      <c r="DP591" s="50"/>
      <c r="DQ591" s="50"/>
      <c r="DR591" s="50"/>
      <c r="DS591" s="50"/>
      <c r="DT591" s="50"/>
      <c r="DU591" s="50"/>
      <c r="DV591" s="50"/>
      <c r="DW591" s="50"/>
      <c r="DX591" s="50"/>
      <c r="DY591" s="50"/>
      <c r="DZ591" s="50"/>
      <c r="EA591" s="50"/>
      <c r="EB591" s="50"/>
      <c r="EC591" s="50"/>
      <c r="ED591" s="50"/>
      <c r="EE591" s="50"/>
      <c r="EF591" s="50"/>
      <c r="EG591" s="50"/>
      <c r="EH591" s="50"/>
      <c r="EI591" s="50"/>
      <c r="EJ591" s="50"/>
      <c r="EK591" s="50"/>
      <c r="EL591" s="50"/>
      <c r="EM591" s="50"/>
      <c r="EN591" s="50"/>
      <c r="EO591" s="50"/>
      <c r="EP591" s="50"/>
      <c r="EQ591" s="50"/>
      <c r="ER591" s="50"/>
      <c r="ES591" s="50"/>
      <c r="ET591" s="50"/>
      <c r="EU591" s="50"/>
      <c r="EV591" s="50"/>
      <c r="EW591" s="50"/>
      <c r="EX591" s="50"/>
      <c r="EY591" s="50"/>
      <c r="EZ591" s="50"/>
      <c r="FA591" s="50"/>
      <c r="FB591" s="50"/>
      <c r="FC591" s="50"/>
      <c r="FD591" s="50"/>
      <c r="FE591" s="50"/>
      <c r="FF591" s="50"/>
      <c r="FG591" s="50"/>
      <c r="FH591" s="50"/>
      <c r="FI591" s="50"/>
      <c r="FJ591" s="50"/>
      <c r="FK591" s="50"/>
      <c r="FL591" s="50"/>
      <c r="FM591" s="50"/>
      <c r="FN591" s="50"/>
      <c r="FO591" s="50"/>
      <c r="FP591" s="50"/>
      <c r="FQ591" s="50"/>
      <c r="FR591" s="50"/>
      <c r="FS591" s="50"/>
      <c r="FT591" s="50"/>
      <c r="FU591" s="50"/>
      <c r="FV591" s="50"/>
      <c r="FW591" s="50"/>
      <c r="FX591" s="50"/>
      <c r="FY591" s="50"/>
      <c r="FZ591" s="50"/>
      <c r="GA591" s="50"/>
      <c r="GB591" s="50"/>
      <c r="GC591" s="50"/>
      <c r="GD591" s="50"/>
      <c r="GE591" s="50"/>
      <c r="GF591" s="50"/>
      <c r="GG591" s="50"/>
      <c r="GH591" s="50"/>
      <c r="GI591" s="50"/>
      <c r="GJ591" s="50"/>
      <c r="GK591" s="50"/>
      <c r="GL591" s="50"/>
      <c r="GM591" s="50"/>
      <c r="GN591" s="50"/>
      <c r="GO591" s="50"/>
      <c r="GP591" s="50"/>
      <c r="GQ591" s="50"/>
      <c r="GR591" s="50"/>
      <c r="GS591" s="50"/>
      <c r="GT591" s="50"/>
      <c r="GU591" s="50"/>
      <c r="GV591" s="50"/>
      <c r="GW591" s="50"/>
      <c r="GX591" s="50"/>
      <c r="GY591" s="50"/>
      <c r="GZ591" s="50"/>
      <c r="HA591" s="50"/>
      <c r="HB591" s="50"/>
      <c r="HC591" s="50"/>
      <c r="HD591" s="50"/>
      <c r="HE591" s="50"/>
      <c r="HF591" s="50"/>
      <c r="HG591" s="50"/>
      <c r="HH591" s="50"/>
      <c r="HI591" s="50"/>
      <c r="HJ591" s="50"/>
      <c r="HK591" s="50"/>
      <c r="HL591" s="50"/>
      <c r="HM591" s="50"/>
      <c r="HN591" s="50"/>
      <c r="HO591" s="50"/>
      <c r="HP591" s="50"/>
      <c r="HQ591" s="50"/>
      <c r="HR591" s="50"/>
      <c r="HS591" s="50"/>
      <c r="HT591" s="50"/>
      <c r="HU591" s="50"/>
      <c r="HV591" s="50"/>
      <c r="HW591" s="50"/>
      <c r="HX591" s="50"/>
      <c r="HY591" s="50"/>
      <c r="HZ591" s="50"/>
      <c r="IA591" s="50"/>
      <c r="IB591" s="50"/>
      <c r="IC591" s="50"/>
      <c r="ID591" s="50"/>
      <c r="IE591" s="50"/>
      <c r="IF591" s="50"/>
      <c r="IG591" s="50"/>
      <c r="IH591" s="50"/>
      <c r="II591" s="50"/>
      <c r="IJ591" s="50"/>
      <c r="IK591" s="50"/>
      <c r="IL591" s="50"/>
      <c r="IM591" s="50"/>
      <c r="IN591" s="50"/>
      <c r="IO591" s="50"/>
      <c r="IP591" s="50"/>
      <c r="IQ591" s="50"/>
      <c r="IR591" s="50"/>
      <c r="IS591" s="50"/>
      <c r="IT591" s="50"/>
      <c r="IU591" s="50"/>
      <c r="IV591" s="50"/>
    </row>
    <row r="592" spans="1:256" s="251" customFormat="1" x14ac:dyDescent="0.2">
      <c r="A592" s="248"/>
      <c r="B592" s="235"/>
      <c r="C592" s="244"/>
      <c r="D592" s="50"/>
      <c r="E592" s="2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0"/>
      <c r="BO592" s="50"/>
      <c r="BP592" s="50"/>
      <c r="BQ592" s="50"/>
      <c r="BR592" s="50"/>
      <c r="BS592" s="50"/>
      <c r="BT592" s="50"/>
      <c r="BU592" s="50"/>
      <c r="BV592" s="50"/>
      <c r="BW592" s="50"/>
      <c r="BX592" s="50"/>
      <c r="BY592" s="50"/>
      <c r="BZ592" s="50"/>
      <c r="CA592" s="50"/>
      <c r="CB592" s="50"/>
      <c r="CC592" s="50"/>
      <c r="CD592" s="50"/>
      <c r="CE592" s="50"/>
      <c r="CF592" s="50"/>
      <c r="CG592" s="50"/>
      <c r="CH592" s="50"/>
      <c r="CI592" s="50"/>
      <c r="CJ592" s="50"/>
      <c r="CK592" s="50"/>
      <c r="CL592" s="50"/>
      <c r="CM592" s="50"/>
      <c r="CN592" s="50"/>
      <c r="CO592" s="50"/>
      <c r="CP592" s="50"/>
      <c r="CQ592" s="50"/>
      <c r="CR592" s="50"/>
      <c r="CS592" s="50"/>
      <c r="CT592" s="50"/>
      <c r="CU592" s="50"/>
      <c r="CV592" s="50"/>
      <c r="CW592" s="50"/>
      <c r="CX592" s="50"/>
      <c r="CY592" s="50"/>
      <c r="CZ592" s="50"/>
      <c r="DA592" s="50"/>
      <c r="DB592" s="50"/>
      <c r="DC592" s="50"/>
      <c r="DD592" s="50"/>
      <c r="DE592" s="50"/>
      <c r="DF592" s="50"/>
      <c r="DG592" s="50"/>
      <c r="DH592" s="50"/>
      <c r="DI592" s="50"/>
      <c r="DJ592" s="50"/>
      <c r="DK592" s="50"/>
      <c r="DL592" s="50"/>
      <c r="DM592" s="50"/>
      <c r="DN592" s="50"/>
      <c r="DO592" s="50"/>
      <c r="DP592" s="50"/>
      <c r="DQ592" s="50"/>
      <c r="DR592" s="50"/>
      <c r="DS592" s="50"/>
      <c r="DT592" s="50"/>
      <c r="DU592" s="50"/>
      <c r="DV592" s="50"/>
      <c r="DW592" s="50"/>
      <c r="DX592" s="50"/>
      <c r="DY592" s="50"/>
      <c r="DZ592" s="50"/>
      <c r="EA592" s="50"/>
      <c r="EB592" s="50"/>
      <c r="EC592" s="50"/>
      <c r="ED592" s="50"/>
      <c r="EE592" s="50"/>
      <c r="EF592" s="50"/>
      <c r="EG592" s="50"/>
      <c r="EH592" s="50"/>
      <c r="EI592" s="50"/>
      <c r="EJ592" s="50"/>
      <c r="EK592" s="50"/>
      <c r="EL592" s="50"/>
      <c r="EM592" s="50"/>
      <c r="EN592" s="50"/>
      <c r="EO592" s="50"/>
      <c r="EP592" s="50"/>
      <c r="EQ592" s="50"/>
      <c r="ER592" s="50"/>
      <c r="ES592" s="50"/>
      <c r="ET592" s="50"/>
      <c r="EU592" s="50"/>
      <c r="EV592" s="50"/>
      <c r="EW592" s="50"/>
      <c r="EX592" s="50"/>
      <c r="EY592" s="50"/>
      <c r="EZ592" s="50"/>
      <c r="FA592" s="50"/>
      <c r="FB592" s="50"/>
      <c r="FC592" s="50"/>
      <c r="FD592" s="50"/>
      <c r="FE592" s="50"/>
      <c r="FF592" s="50"/>
      <c r="FG592" s="50"/>
      <c r="FH592" s="50"/>
      <c r="FI592" s="50"/>
      <c r="FJ592" s="50"/>
      <c r="FK592" s="50"/>
      <c r="FL592" s="50"/>
      <c r="FM592" s="50"/>
      <c r="FN592" s="50"/>
      <c r="FO592" s="50"/>
      <c r="FP592" s="50"/>
      <c r="FQ592" s="50"/>
      <c r="FR592" s="50"/>
      <c r="FS592" s="50"/>
      <c r="FT592" s="50"/>
      <c r="FU592" s="50"/>
      <c r="FV592" s="50"/>
      <c r="FW592" s="50"/>
      <c r="FX592" s="50"/>
      <c r="FY592" s="50"/>
      <c r="FZ592" s="50"/>
      <c r="GA592" s="50"/>
      <c r="GB592" s="50"/>
      <c r="GC592" s="50"/>
      <c r="GD592" s="50"/>
      <c r="GE592" s="50"/>
      <c r="GF592" s="50"/>
      <c r="GG592" s="50"/>
      <c r="GH592" s="50"/>
      <c r="GI592" s="50"/>
      <c r="GJ592" s="50"/>
      <c r="GK592" s="50"/>
      <c r="GL592" s="50"/>
      <c r="GM592" s="50"/>
      <c r="GN592" s="50"/>
      <c r="GO592" s="50"/>
      <c r="GP592" s="50"/>
      <c r="GQ592" s="50"/>
      <c r="GR592" s="50"/>
      <c r="GS592" s="50"/>
      <c r="GT592" s="50"/>
      <c r="GU592" s="50"/>
      <c r="GV592" s="50"/>
      <c r="GW592" s="50"/>
      <c r="GX592" s="50"/>
      <c r="GY592" s="50"/>
      <c r="GZ592" s="50"/>
      <c r="HA592" s="50"/>
      <c r="HB592" s="50"/>
      <c r="HC592" s="50"/>
      <c r="HD592" s="50"/>
      <c r="HE592" s="50"/>
      <c r="HF592" s="50"/>
      <c r="HG592" s="50"/>
      <c r="HH592" s="50"/>
      <c r="HI592" s="50"/>
      <c r="HJ592" s="50"/>
      <c r="HK592" s="50"/>
      <c r="HL592" s="50"/>
      <c r="HM592" s="50"/>
      <c r="HN592" s="50"/>
      <c r="HO592" s="50"/>
      <c r="HP592" s="50"/>
      <c r="HQ592" s="50"/>
      <c r="HR592" s="50"/>
      <c r="HS592" s="50"/>
      <c r="HT592" s="50"/>
      <c r="HU592" s="50"/>
      <c r="HV592" s="50"/>
      <c r="HW592" s="50"/>
      <c r="HX592" s="50"/>
      <c r="HY592" s="50"/>
      <c r="HZ592" s="50"/>
      <c r="IA592" s="50"/>
      <c r="IB592" s="50"/>
      <c r="IC592" s="50"/>
      <c r="ID592" s="50"/>
      <c r="IE592" s="50"/>
      <c r="IF592" s="50"/>
      <c r="IG592" s="50"/>
      <c r="IH592" s="50"/>
      <c r="II592" s="50"/>
      <c r="IJ592" s="50"/>
      <c r="IK592" s="50"/>
      <c r="IL592" s="50"/>
      <c r="IM592" s="50"/>
      <c r="IN592" s="50"/>
      <c r="IO592" s="50"/>
      <c r="IP592" s="50"/>
      <c r="IQ592" s="50"/>
      <c r="IR592" s="50"/>
      <c r="IS592" s="50"/>
      <c r="IT592" s="50"/>
      <c r="IU592" s="50"/>
      <c r="IV592" s="50"/>
    </row>
    <row r="593" spans="1:256" s="251" customFormat="1" x14ac:dyDescent="0.2">
      <c r="A593" s="248"/>
      <c r="B593" s="235"/>
      <c r="C593" s="244"/>
      <c r="D593" s="50"/>
      <c r="E593" s="2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0"/>
      <c r="BR593" s="50"/>
      <c r="BS593" s="50"/>
      <c r="BT593" s="50"/>
      <c r="BU593" s="50"/>
      <c r="BV593" s="50"/>
      <c r="BW593" s="50"/>
      <c r="BX593" s="50"/>
      <c r="BY593" s="50"/>
      <c r="BZ593" s="50"/>
      <c r="CA593" s="50"/>
      <c r="CB593" s="50"/>
      <c r="CC593" s="50"/>
      <c r="CD593" s="50"/>
      <c r="CE593" s="50"/>
      <c r="CF593" s="50"/>
      <c r="CG593" s="50"/>
      <c r="CH593" s="50"/>
      <c r="CI593" s="50"/>
      <c r="CJ593" s="50"/>
      <c r="CK593" s="50"/>
      <c r="CL593" s="50"/>
      <c r="CM593" s="50"/>
      <c r="CN593" s="50"/>
      <c r="CO593" s="50"/>
      <c r="CP593" s="50"/>
      <c r="CQ593" s="50"/>
      <c r="CR593" s="50"/>
      <c r="CS593" s="50"/>
      <c r="CT593" s="50"/>
      <c r="CU593" s="50"/>
      <c r="CV593" s="50"/>
      <c r="CW593" s="50"/>
      <c r="CX593" s="50"/>
      <c r="CY593" s="50"/>
      <c r="CZ593" s="50"/>
      <c r="DA593" s="50"/>
      <c r="DB593" s="50"/>
      <c r="DC593" s="50"/>
      <c r="DD593" s="50"/>
      <c r="DE593" s="50"/>
      <c r="DF593" s="50"/>
      <c r="DG593" s="50"/>
      <c r="DH593" s="50"/>
      <c r="DI593" s="50"/>
      <c r="DJ593" s="50"/>
      <c r="DK593" s="50"/>
      <c r="DL593" s="50"/>
      <c r="DM593" s="50"/>
      <c r="DN593" s="50"/>
      <c r="DO593" s="50"/>
      <c r="DP593" s="50"/>
      <c r="DQ593" s="50"/>
      <c r="DR593" s="50"/>
      <c r="DS593" s="50"/>
      <c r="DT593" s="50"/>
      <c r="DU593" s="50"/>
      <c r="DV593" s="50"/>
      <c r="DW593" s="50"/>
      <c r="DX593" s="50"/>
      <c r="DY593" s="50"/>
      <c r="DZ593" s="50"/>
      <c r="EA593" s="50"/>
      <c r="EB593" s="50"/>
      <c r="EC593" s="50"/>
      <c r="ED593" s="50"/>
      <c r="EE593" s="50"/>
      <c r="EF593" s="50"/>
      <c r="EG593" s="50"/>
      <c r="EH593" s="50"/>
      <c r="EI593" s="50"/>
      <c r="EJ593" s="50"/>
      <c r="EK593" s="50"/>
      <c r="EL593" s="50"/>
      <c r="EM593" s="50"/>
      <c r="EN593" s="50"/>
      <c r="EO593" s="50"/>
      <c r="EP593" s="50"/>
      <c r="EQ593" s="50"/>
      <c r="ER593" s="50"/>
      <c r="ES593" s="50"/>
      <c r="ET593" s="50"/>
      <c r="EU593" s="50"/>
      <c r="EV593" s="50"/>
      <c r="EW593" s="50"/>
      <c r="EX593" s="50"/>
      <c r="EY593" s="50"/>
      <c r="EZ593" s="50"/>
      <c r="FA593" s="50"/>
      <c r="FB593" s="50"/>
      <c r="FC593" s="50"/>
      <c r="FD593" s="50"/>
      <c r="FE593" s="50"/>
      <c r="FF593" s="50"/>
      <c r="FG593" s="50"/>
      <c r="FH593" s="50"/>
      <c r="FI593" s="50"/>
      <c r="FJ593" s="50"/>
      <c r="FK593" s="50"/>
      <c r="FL593" s="50"/>
      <c r="FM593" s="50"/>
      <c r="FN593" s="50"/>
      <c r="FO593" s="50"/>
      <c r="FP593" s="50"/>
      <c r="FQ593" s="50"/>
      <c r="FR593" s="50"/>
      <c r="FS593" s="50"/>
      <c r="FT593" s="50"/>
      <c r="FU593" s="50"/>
      <c r="FV593" s="50"/>
      <c r="FW593" s="50"/>
      <c r="FX593" s="50"/>
      <c r="FY593" s="50"/>
      <c r="FZ593" s="50"/>
      <c r="GA593" s="50"/>
      <c r="GB593" s="50"/>
      <c r="GC593" s="50"/>
      <c r="GD593" s="50"/>
      <c r="GE593" s="50"/>
      <c r="GF593" s="50"/>
      <c r="GG593" s="50"/>
      <c r="GH593" s="50"/>
      <c r="GI593" s="50"/>
      <c r="GJ593" s="50"/>
      <c r="GK593" s="50"/>
      <c r="GL593" s="50"/>
      <c r="GM593" s="50"/>
      <c r="GN593" s="50"/>
      <c r="GO593" s="50"/>
      <c r="GP593" s="50"/>
      <c r="GQ593" s="50"/>
      <c r="GR593" s="50"/>
      <c r="GS593" s="50"/>
      <c r="GT593" s="50"/>
      <c r="GU593" s="50"/>
      <c r="GV593" s="50"/>
      <c r="GW593" s="50"/>
      <c r="GX593" s="50"/>
      <c r="GY593" s="50"/>
      <c r="GZ593" s="50"/>
      <c r="HA593" s="50"/>
      <c r="HB593" s="50"/>
      <c r="HC593" s="50"/>
      <c r="HD593" s="50"/>
      <c r="HE593" s="50"/>
      <c r="HF593" s="50"/>
      <c r="HG593" s="50"/>
      <c r="HH593" s="50"/>
      <c r="HI593" s="50"/>
      <c r="HJ593" s="50"/>
      <c r="HK593" s="50"/>
      <c r="HL593" s="50"/>
      <c r="HM593" s="50"/>
      <c r="HN593" s="50"/>
      <c r="HO593" s="50"/>
      <c r="HP593" s="50"/>
      <c r="HQ593" s="50"/>
      <c r="HR593" s="50"/>
      <c r="HS593" s="50"/>
      <c r="HT593" s="50"/>
      <c r="HU593" s="50"/>
      <c r="HV593" s="50"/>
      <c r="HW593" s="50"/>
      <c r="HX593" s="50"/>
      <c r="HY593" s="50"/>
      <c r="HZ593" s="50"/>
      <c r="IA593" s="50"/>
      <c r="IB593" s="50"/>
      <c r="IC593" s="50"/>
      <c r="ID593" s="50"/>
      <c r="IE593" s="50"/>
      <c r="IF593" s="50"/>
      <c r="IG593" s="50"/>
      <c r="IH593" s="50"/>
      <c r="II593" s="50"/>
      <c r="IJ593" s="50"/>
      <c r="IK593" s="50"/>
      <c r="IL593" s="50"/>
      <c r="IM593" s="50"/>
      <c r="IN593" s="50"/>
      <c r="IO593" s="50"/>
      <c r="IP593" s="50"/>
      <c r="IQ593" s="50"/>
      <c r="IR593" s="50"/>
      <c r="IS593" s="50"/>
      <c r="IT593" s="50"/>
      <c r="IU593" s="50"/>
      <c r="IV593" s="50"/>
    </row>
    <row r="594" spans="1:256" s="251" customFormat="1" x14ac:dyDescent="0.2">
      <c r="A594" s="248"/>
      <c r="B594" s="235"/>
      <c r="C594" s="244"/>
      <c r="D594" s="50"/>
      <c r="E594" s="2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0"/>
      <c r="BO594" s="50"/>
      <c r="BP594" s="50"/>
      <c r="BQ594" s="50"/>
      <c r="BR594" s="50"/>
      <c r="BS594" s="50"/>
      <c r="BT594" s="50"/>
      <c r="BU594" s="50"/>
      <c r="BV594" s="50"/>
      <c r="BW594" s="50"/>
      <c r="BX594" s="50"/>
      <c r="BY594" s="50"/>
      <c r="BZ594" s="50"/>
      <c r="CA594" s="50"/>
      <c r="CB594" s="50"/>
      <c r="CC594" s="50"/>
      <c r="CD594" s="50"/>
      <c r="CE594" s="50"/>
      <c r="CF594" s="50"/>
      <c r="CG594" s="50"/>
      <c r="CH594" s="50"/>
      <c r="CI594" s="50"/>
      <c r="CJ594" s="50"/>
      <c r="CK594" s="50"/>
      <c r="CL594" s="50"/>
      <c r="CM594" s="50"/>
      <c r="CN594" s="50"/>
      <c r="CO594" s="50"/>
      <c r="CP594" s="50"/>
      <c r="CQ594" s="50"/>
      <c r="CR594" s="50"/>
      <c r="CS594" s="50"/>
      <c r="CT594" s="50"/>
      <c r="CU594" s="50"/>
      <c r="CV594" s="50"/>
      <c r="CW594" s="50"/>
      <c r="CX594" s="50"/>
      <c r="CY594" s="50"/>
      <c r="CZ594" s="50"/>
      <c r="DA594" s="50"/>
      <c r="DB594" s="50"/>
      <c r="DC594" s="50"/>
      <c r="DD594" s="50"/>
      <c r="DE594" s="50"/>
      <c r="DF594" s="50"/>
      <c r="DG594" s="50"/>
      <c r="DH594" s="50"/>
      <c r="DI594" s="50"/>
      <c r="DJ594" s="50"/>
      <c r="DK594" s="50"/>
      <c r="DL594" s="50"/>
      <c r="DM594" s="50"/>
      <c r="DN594" s="50"/>
      <c r="DO594" s="50"/>
      <c r="DP594" s="50"/>
      <c r="DQ594" s="50"/>
      <c r="DR594" s="50"/>
      <c r="DS594" s="50"/>
      <c r="DT594" s="50"/>
      <c r="DU594" s="50"/>
      <c r="DV594" s="50"/>
      <c r="DW594" s="50"/>
      <c r="DX594" s="50"/>
      <c r="DY594" s="50"/>
      <c r="DZ594" s="50"/>
      <c r="EA594" s="50"/>
      <c r="EB594" s="50"/>
      <c r="EC594" s="50"/>
      <c r="ED594" s="50"/>
      <c r="EE594" s="50"/>
      <c r="EF594" s="50"/>
      <c r="EG594" s="50"/>
      <c r="EH594" s="50"/>
      <c r="EI594" s="50"/>
      <c r="EJ594" s="50"/>
      <c r="EK594" s="50"/>
      <c r="EL594" s="50"/>
      <c r="EM594" s="50"/>
      <c r="EN594" s="50"/>
      <c r="EO594" s="50"/>
      <c r="EP594" s="50"/>
      <c r="EQ594" s="50"/>
      <c r="ER594" s="50"/>
      <c r="ES594" s="50"/>
      <c r="ET594" s="50"/>
      <c r="EU594" s="50"/>
      <c r="EV594" s="50"/>
      <c r="EW594" s="50"/>
      <c r="EX594" s="50"/>
      <c r="EY594" s="50"/>
      <c r="EZ594" s="50"/>
      <c r="FA594" s="50"/>
      <c r="FB594" s="50"/>
      <c r="FC594" s="50"/>
      <c r="FD594" s="50"/>
      <c r="FE594" s="50"/>
      <c r="FF594" s="50"/>
      <c r="FG594" s="50"/>
      <c r="FH594" s="50"/>
      <c r="FI594" s="50"/>
      <c r="FJ594" s="50"/>
      <c r="FK594" s="50"/>
      <c r="FL594" s="50"/>
      <c r="FM594" s="50"/>
      <c r="FN594" s="50"/>
      <c r="FO594" s="50"/>
      <c r="FP594" s="50"/>
      <c r="FQ594" s="50"/>
      <c r="FR594" s="50"/>
      <c r="FS594" s="50"/>
      <c r="FT594" s="50"/>
      <c r="FU594" s="50"/>
      <c r="FV594" s="50"/>
      <c r="FW594" s="50"/>
      <c r="FX594" s="50"/>
      <c r="FY594" s="50"/>
      <c r="FZ594" s="50"/>
      <c r="GA594" s="50"/>
      <c r="GB594" s="50"/>
      <c r="GC594" s="50"/>
      <c r="GD594" s="50"/>
      <c r="GE594" s="50"/>
      <c r="GF594" s="50"/>
      <c r="GG594" s="50"/>
      <c r="GH594" s="50"/>
      <c r="GI594" s="50"/>
      <c r="GJ594" s="50"/>
      <c r="GK594" s="50"/>
      <c r="GL594" s="50"/>
      <c r="GM594" s="50"/>
      <c r="GN594" s="50"/>
      <c r="GO594" s="50"/>
      <c r="GP594" s="50"/>
      <c r="GQ594" s="50"/>
      <c r="GR594" s="50"/>
      <c r="GS594" s="50"/>
      <c r="GT594" s="50"/>
      <c r="GU594" s="50"/>
      <c r="GV594" s="50"/>
      <c r="GW594" s="50"/>
      <c r="GX594" s="50"/>
      <c r="GY594" s="50"/>
      <c r="GZ594" s="50"/>
      <c r="HA594" s="50"/>
      <c r="HB594" s="50"/>
      <c r="HC594" s="50"/>
      <c r="HD594" s="50"/>
      <c r="HE594" s="50"/>
      <c r="HF594" s="50"/>
      <c r="HG594" s="50"/>
      <c r="HH594" s="50"/>
      <c r="HI594" s="50"/>
      <c r="HJ594" s="50"/>
      <c r="HK594" s="50"/>
      <c r="HL594" s="50"/>
      <c r="HM594" s="50"/>
      <c r="HN594" s="50"/>
      <c r="HO594" s="50"/>
      <c r="HP594" s="50"/>
      <c r="HQ594" s="50"/>
      <c r="HR594" s="50"/>
      <c r="HS594" s="50"/>
      <c r="HT594" s="50"/>
      <c r="HU594" s="50"/>
      <c r="HV594" s="50"/>
      <c r="HW594" s="50"/>
      <c r="HX594" s="50"/>
      <c r="HY594" s="50"/>
      <c r="HZ594" s="50"/>
      <c r="IA594" s="50"/>
      <c r="IB594" s="50"/>
      <c r="IC594" s="50"/>
      <c r="ID594" s="50"/>
      <c r="IE594" s="50"/>
      <c r="IF594" s="50"/>
      <c r="IG594" s="50"/>
      <c r="IH594" s="50"/>
      <c r="II594" s="50"/>
      <c r="IJ594" s="50"/>
      <c r="IK594" s="50"/>
      <c r="IL594" s="50"/>
      <c r="IM594" s="50"/>
      <c r="IN594" s="50"/>
      <c r="IO594" s="50"/>
      <c r="IP594" s="50"/>
      <c r="IQ594" s="50"/>
      <c r="IR594" s="50"/>
      <c r="IS594" s="50"/>
      <c r="IT594" s="50"/>
      <c r="IU594" s="50"/>
      <c r="IV594" s="50"/>
    </row>
    <row r="595" spans="1:256" s="251" customFormat="1" x14ac:dyDescent="0.2">
      <c r="A595" s="248"/>
      <c r="B595" s="235"/>
      <c r="C595" s="244"/>
      <c r="D595" s="50"/>
      <c r="E595" s="2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0"/>
      <c r="BO595" s="50"/>
      <c r="BP595" s="50"/>
      <c r="BQ595" s="50"/>
      <c r="BR595" s="50"/>
      <c r="BS595" s="50"/>
      <c r="BT595" s="50"/>
      <c r="BU595" s="50"/>
      <c r="BV595" s="50"/>
      <c r="BW595" s="50"/>
      <c r="BX595" s="50"/>
      <c r="BY595" s="50"/>
      <c r="BZ595" s="50"/>
      <c r="CA595" s="50"/>
      <c r="CB595" s="50"/>
      <c r="CC595" s="50"/>
      <c r="CD595" s="50"/>
      <c r="CE595" s="50"/>
      <c r="CF595" s="50"/>
      <c r="CG595" s="50"/>
      <c r="CH595" s="50"/>
      <c r="CI595" s="50"/>
      <c r="CJ595" s="50"/>
      <c r="CK595" s="50"/>
      <c r="CL595" s="50"/>
      <c r="CM595" s="50"/>
      <c r="CN595" s="50"/>
      <c r="CO595" s="50"/>
      <c r="CP595" s="50"/>
      <c r="CQ595" s="50"/>
      <c r="CR595" s="50"/>
      <c r="CS595" s="50"/>
      <c r="CT595" s="50"/>
      <c r="CU595" s="50"/>
      <c r="CV595" s="50"/>
      <c r="CW595" s="50"/>
      <c r="CX595" s="50"/>
      <c r="CY595" s="50"/>
      <c r="CZ595" s="50"/>
      <c r="DA595" s="50"/>
      <c r="DB595" s="50"/>
      <c r="DC595" s="50"/>
      <c r="DD595" s="50"/>
      <c r="DE595" s="50"/>
      <c r="DF595" s="50"/>
      <c r="DG595" s="50"/>
      <c r="DH595" s="50"/>
      <c r="DI595" s="50"/>
      <c r="DJ595" s="50"/>
      <c r="DK595" s="50"/>
      <c r="DL595" s="50"/>
      <c r="DM595" s="50"/>
      <c r="DN595" s="50"/>
      <c r="DO595" s="50"/>
      <c r="DP595" s="50"/>
      <c r="DQ595" s="50"/>
      <c r="DR595" s="50"/>
      <c r="DS595" s="50"/>
      <c r="DT595" s="50"/>
      <c r="DU595" s="50"/>
      <c r="DV595" s="50"/>
      <c r="DW595" s="50"/>
      <c r="DX595" s="50"/>
      <c r="DY595" s="50"/>
      <c r="DZ595" s="50"/>
      <c r="EA595" s="50"/>
      <c r="EB595" s="50"/>
      <c r="EC595" s="50"/>
      <c r="ED595" s="50"/>
      <c r="EE595" s="50"/>
      <c r="EF595" s="50"/>
      <c r="EG595" s="50"/>
      <c r="EH595" s="50"/>
      <c r="EI595" s="50"/>
      <c r="EJ595" s="50"/>
      <c r="EK595" s="50"/>
      <c r="EL595" s="50"/>
      <c r="EM595" s="50"/>
      <c r="EN595" s="50"/>
      <c r="EO595" s="50"/>
      <c r="EP595" s="50"/>
      <c r="EQ595" s="50"/>
      <c r="ER595" s="50"/>
      <c r="ES595" s="50"/>
      <c r="ET595" s="50"/>
      <c r="EU595" s="50"/>
      <c r="EV595" s="50"/>
      <c r="EW595" s="50"/>
      <c r="EX595" s="50"/>
      <c r="EY595" s="50"/>
      <c r="EZ595" s="50"/>
      <c r="FA595" s="50"/>
      <c r="FB595" s="50"/>
      <c r="FC595" s="50"/>
      <c r="FD595" s="50"/>
      <c r="FE595" s="50"/>
      <c r="FF595" s="50"/>
      <c r="FG595" s="50"/>
      <c r="FH595" s="50"/>
      <c r="FI595" s="50"/>
      <c r="FJ595" s="50"/>
      <c r="FK595" s="50"/>
      <c r="FL595" s="50"/>
      <c r="FM595" s="50"/>
      <c r="FN595" s="50"/>
      <c r="FO595" s="50"/>
      <c r="FP595" s="50"/>
      <c r="FQ595" s="50"/>
      <c r="FR595" s="50"/>
      <c r="FS595" s="50"/>
      <c r="FT595" s="50"/>
      <c r="FU595" s="50"/>
      <c r="FV595" s="50"/>
      <c r="FW595" s="50"/>
      <c r="FX595" s="50"/>
      <c r="FY595" s="50"/>
      <c r="FZ595" s="50"/>
      <c r="GA595" s="50"/>
      <c r="GB595" s="50"/>
      <c r="GC595" s="50"/>
      <c r="GD595" s="50"/>
      <c r="GE595" s="50"/>
      <c r="GF595" s="50"/>
      <c r="GG595" s="50"/>
      <c r="GH595" s="50"/>
      <c r="GI595" s="50"/>
      <c r="GJ595" s="50"/>
      <c r="GK595" s="50"/>
      <c r="GL595" s="50"/>
      <c r="GM595" s="50"/>
      <c r="GN595" s="50"/>
      <c r="GO595" s="50"/>
      <c r="GP595" s="50"/>
      <c r="GQ595" s="50"/>
      <c r="GR595" s="50"/>
      <c r="GS595" s="50"/>
      <c r="GT595" s="50"/>
      <c r="GU595" s="50"/>
      <c r="GV595" s="50"/>
      <c r="GW595" s="50"/>
      <c r="GX595" s="50"/>
      <c r="GY595" s="50"/>
      <c r="GZ595" s="50"/>
      <c r="HA595" s="50"/>
      <c r="HB595" s="50"/>
      <c r="HC595" s="50"/>
      <c r="HD595" s="50"/>
      <c r="HE595" s="50"/>
      <c r="HF595" s="50"/>
      <c r="HG595" s="50"/>
      <c r="HH595" s="50"/>
      <c r="HI595" s="50"/>
      <c r="HJ595" s="50"/>
      <c r="HK595" s="50"/>
      <c r="HL595" s="50"/>
      <c r="HM595" s="50"/>
      <c r="HN595" s="50"/>
      <c r="HO595" s="50"/>
      <c r="HP595" s="50"/>
      <c r="HQ595" s="50"/>
      <c r="HR595" s="50"/>
      <c r="HS595" s="50"/>
      <c r="HT595" s="50"/>
      <c r="HU595" s="50"/>
      <c r="HV595" s="50"/>
      <c r="HW595" s="50"/>
      <c r="HX595" s="50"/>
      <c r="HY595" s="50"/>
      <c r="HZ595" s="50"/>
      <c r="IA595" s="50"/>
      <c r="IB595" s="50"/>
      <c r="IC595" s="50"/>
      <c r="ID595" s="50"/>
      <c r="IE595" s="50"/>
      <c r="IF595" s="50"/>
      <c r="IG595" s="50"/>
      <c r="IH595" s="50"/>
      <c r="II595" s="50"/>
      <c r="IJ595" s="50"/>
      <c r="IK595" s="50"/>
      <c r="IL595" s="50"/>
      <c r="IM595" s="50"/>
      <c r="IN595" s="50"/>
      <c r="IO595" s="50"/>
      <c r="IP595" s="50"/>
      <c r="IQ595" s="50"/>
      <c r="IR595" s="50"/>
      <c r="IS595" s="50"/>
      <c r="IT595" s="50"/>
      <c r="IU595" s="50"/>
      <c r="IV595" s="50"/>
    </row>
    <row r="596" spans="1:256" s="251" customFormat="1" x14ac:dyDescent="0.2">
      <c r="A596" s="248"/>
      <c r="B596" s="235"/>
      <c r="C596" s="244"/>
      <c r="D596" s="50"/>
      <c r="E596" s="2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0"/>
      <c r="BO596" s="50"/>
      <c r="BP596" s="50"/>
      <c r="BQ596" s="50"/>
      <c r="BR596" s="50"/>
      <c r="BS596" s="50"/>
      <c r="BT596" s="50"/>
      <c r="BU596" s="50"/>
      <c r="BV596" s="50"/>
      <c r="BW596" s="50"/>
      <c r="BX596" s="50"/>
      <c r="BY596" s="50"/>
      <c r="BZ596" s="50"/>
      <c r="CA596" s="50"/>
      <c r="CB596" s="50"/>
      <c r="CC596" s="50"/>
      <c r="CD596" s="50"/>
      <c r="CE596" s="50"/>
      <c r="CF596" s="50"/>
      <c r="CG596" s="50"/>
      <c r="CH596" s="50"/>
      <c r="CI596" s="50"/>
      <c r="CJ596" s="50"/>
      <c r="CK596" s="50"/>
      <c r="CL596" s="50"/>
      <c r="CM596" s="50"/>
      <c r="CN596" s="50"/>
      <c r="CO596" s="50"/>
      <c r="CP596" s="50"/>
      <c r="CQ596" s="50"/>
      <c r="CR596" s="50"/>
      <c r="CS596" s="50"/>
      <c r="CT596" s="50"/>
      <c r="CU596" s="50"/>
      <c r="CV596" s="50"/>
      <c r="CW596" s="50"/>
      <c r="CX596" s="50"/>
      <c r="CY596" s="50"/>
      <c r="CZ596" s="50"/>
      <c r="DA596" s="50"/>
      <c r="DB596" s="50"/>
      <c r="DC596" s="50"/>
      <c r="DD596" s="50"/>
      <c r="DE596" s="50"/>
      <c r="DF596" s="50"/>
      <c r="DG596" s="50"/>
      <c r="DH596" s="50"/>
      <c r="DI596" s="50"/>
      <c r="DJ596" s="50"/>
      <c r="DK596" s="50"/>
      <c r="DL596" s="50"/>
      <c r="DM596" s="50"/>
      <c r="DN596" s="50"/>
      <c r="DO596" s="50"/>
      <c r="DP596" s="50"/>
      <c r="DQ596" s="50"/>
      <c r="DR596" s="50"/>
      <c r="DS596" s="50"/>
      <c r="DT596" s="50"/>
      <c r="DU596" s="50"/>
      <c r="DV596" s="50"/>
      <c r="DW596" s="50"/>
      <c r="DX596" s="50"/>
      <c r="DY596" s="50"/>
      <c r="DZ596" s="50"/>
      <c r="EA596" s="50"/>
      <c r="EB596" s="50"/>
      <c r="EC596" s="50"/>
      <c r="ED596" s="50"/>
      <c r="EE596" s="50"/>
      <c r="EF596" s="50"/>
      <c r="EG596" s="50"/>
      <c r="EH596" s="50"/>
      <c r="EI596" s="50"/>
      <c r="EJ596" s="50"/>
      <c r="EK596" s="50"/>
      <c r="EL596" s="50"/>
      <c r="EM596" s="50"/>
      <c r="EN596" s="50"/>
      <c r="EO596" s="50"/>
      <c r="EP596" s="50"/>
      <c r="EQ596" s="50"/>
      <c r="ER596" s="50"/>
      <c r="ES596" s="50"/>
      <c r="ET596" s="50"/>
      <c r="EU596" s="50"/>
      <c r="EV596" s="50"/>
      <c r="EW596" s="50"/>
      <c r="EX596" s="50"/>
      <c r="EY596" s="50"/>
      <c r="EZ596" s="50"/>
      <c r="FA596" s="50"/>
      <c r="FB596" s="50"/>
      <c r="FC596" s="50"/>
      <c r="FD596" s="50"/>
      <c r="FE596" s="50"/>
      <c r="FF596" s="50"/>
      <c r="FG596" s="50"/>
      <c r="FH596" s="50"/>
      <c r="FI596" s="50"/>
      <c r="FJ596" s="50"/>
      <c r="FK596" s="50"/>
      <c r="FL596" s="50"/>
      <c r="FM596" s="50"/>
      <c r="FN596" s="50"/>
      <c r="FO596" s="50"/>
      <c r="FP596" s="50"/>
      <c r="FQ596" s="50"/>
      <c r="FR596" s="50"/>
      <c r="FS596" s="50"/>
      <c r="FT596" s="50"/>
      <c r="FU596" s="50"/>
      <c r="FV596" s="50"/>
      <c r="FW596" s="50"/>
      <c r="FX596" s="50"/>
      <c r="FY596" s="50"/>
      <c r="FZ596" s="50"/>
      <c r="GA596" s="50"/>
      <c r="GB596" s="50"/>
      <c r="GC596" s="50"/>
      <c r="GD596" s="50"/>
      <c r="GE596" s="50"/>
      <c r="GF596" s="50"/>
      <c r="GG596" s="50"/>
      <c r="GH596" s="50"/>
      <c r="GI596" s="50"/>
      <c r="GJ596" s="50"/>
      <c r="GK596" s="50"/>
      <c r="GL596" s="50"/>
      <c r="GM596" s="50"/>
      <c r="GN596" s="50"/>
      <c r="GO596" s="50"/>
      <c r="GP596" s="50"/>
      <c r="GQ596" s="50"/>
      <c r="GR596" s="50"/>
      <c r="GS596" s="50"/>
      <c r="GT596" s="50"/>
      <c r="GU596" s="50"/>
      <c r="GV596" s="50"/>
      <c r="GW596" s="50"/>
      <c r="GX596" s="50"/>
      <c r="GY596" s="50"/>
      <c r="GZ596" s="50"/>
      <c r="HA596" s="50"/>
      <c r="HB596" s="50"/>
      <c r="HC596" s="50"/>
      <c r="HD596" s="50"/>
      <c r="HE596" s="50"/>
      <c r="HF596" s="50"/>
      <c r="HG596" s="50"/>
      <c r="HH596" s="50"/>
      <c r="HI596" s="50"/>
      <c r="HJ596" s="50"/>
      <c r="HK596" s="50"/>
      <c r="HL596" s="50"/>
      <c r="HM596" s="50"/>
      <c r="HN596" s="50"/>
      <c r="HO596" s="50"/>
      <c r="HP596" s="50"/>
      <c r="HQ596" s="50"/>
      <c r="HR596" s="50"/>
      <c r="HS596" s="50"/>
      <c r="HT596" s="50"/>
      <c r="HU596" s="50"/>
      <c r="HV596" s="50"/>
      <c r="HW596" s="50"/>
      <c r="HX596" s="50"/>
      <c r="HY596" s="50"/>
      <c r="HZ596" s="50"/>
      <c r="IA596" s="50"/>
      <c r="IB596" s="50"/>
      <c r="IC596" s="50"/>
      <c r="ID596" s="50"/>
      <c r="IE596" s="50"/>
      <c r="IF596" s="50"/>
      <c r="IG596" s="50"/>
      <c r="IH596" s="50"/>
      <c r="II596" s="50"/>
      <c r="IJ596" s="50"/>
      <c r="IK596" s="50"/>
      <c r="IL596" s="50"/>
      <c r="IM596" s="50"/>
      <c r="IN596" s="50"/>
      <c r="IO596" s="50"/>
      <c r="IP596" s="50"/>
      <c r="IQ596" s="50"/>
      <c r="IR596" s="50"/>
      <c r="IS596" s="50"/>
      <c r="IT596" s="50"/>
      <c r="IU596" s="50"/>
      <c r="IV596" s="50"/>
    </row>
    <row r="597" spans="1:256" s="251" customFormat="1" x14ac:dyDescent="0.2">
      <c r="A597" s="248"/>
      <c r="B597" s="235"/>
      <c r="C597" s="244"/>
      <c r="D597" s="50"/>
      <c r="E597" s="2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  <c r="BW597" s="50"/>
      <c r="BX597" s="50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  <c r="CL597" s="50"/>
      <c r="CM597" s="50"/>
      <c r="CN597" s="50"/>
      <c r="CO597" s="50"/>
      <c r="CP597" s="50"/>
      <c r="CQ597" s="50"/>
      <c r="CR597" s="50"/>
      <c r="CS597" s="50"/>
      <c r="CT597" s="50"/>
      <c r="CU597" s="50"/>
      <c r="CV597" s="50"/>
      <c r="CW597" s="50"/>
      <c r="CX597" s="50"/>
      <c r="CY597" s="50"/>
      <c r="CZ597" s="50"/>
      <c r="DA597" s="50"/>
      <c r="DB597" s="50"/>
      <c r="DC597" s="50"/>
      <c r="DD597" s="50"/>
      <c r="DE597" s="50"/>
      <c r="DF597" s="50"/>
      <c r="DG597" s="50"/>
      <c r="DH597" s="50"/>
      <c r="DI597" s="50"/>
      <c r="DJ597" s="50"/>
      <c r="DK597" s="50"/>
      <c r="DL597" s="50"/>
      <c r="DM597" s="50"/>
      <c r="DN597" s="50"/>
      <c r="DO597" s="50"/>
      <c r="DP597" s="50"/>
      <c r="DQ597" s="50"/>
      <c r="DR597" s="50"/>
      <c r="DS597" s="50"/>
      <c r="DT597" s="50"/>
      <c r="DU597" s="50"/>
      <c r="DV597" s="50"/>
      <c r="DW597" s="50"/>
      <c r="DX597" s="50"/>
      <c r="DY597" s="50"/>
      <c r="DZ597" s="50"/>
      <c r="EA597" s="50"/>
      <c r="EB597" s="50"/>
      <c r="EC597" s="50"/>
      <c r="ED597" s="50"/>
      <c r="EE597" s="50"/>
      <c r="EF597" s="50"/>
      <c r="EG597" s="50"/>
      <c r="EH597" s="50"/>
      <c r="EI597" s="50"/>
      <c r="EJ597" s="50"/>
      <c r="EK597" s="50"/>
      <c r="EL597" s="50"/>
      <c r="EM597" s="50"/>
      <c r="EN597" s="50"/>
      <c r="EO597" s="50"/>
      <c r="EP597" s="50"/>
      <c r="EQ597" s="50"/>
      <c r="ER597" s="50"/>
      <c r="ES597" s="50"/>
      <c r="ET597" s="50"/>
      <c r="EU597" s="50"/>
      <c r="EV597" s="50"/>
      <c r="EW597" s="50"/>
      <c r="EX597" s="50"/>
      <c r="EY597" s="50"/>
      <c r="EZ597" s="50"/>
      <c r="FA597" s="50"/>
      <c r="FB597" s="50"/>
      <c r="FC597" s="50"/>
      <c r="FD597" s="50"/>
      <c r="FE597" s="50"/>
      <c r="FF597" s="50"/>
      <c r="FG597" s="50"/>
      <c r="FH597" s="50"/>
      <c r="FI597" s="50"/>
      <c r="FJ597" s="50"/>
      <c r="FK597" s="50"/>
      <c r="FL597" s="50"/>
      <c r="FM597" s="50"/>
      <c r="FN597" s="50"/>
      <c r="FO597" s="50"/>
      <c r="FP597" s="50"/>
      <c r="FQ597" s="50"/>
      <c r="FR597" s="50"/>
      <c r="FS597" s="50"/>
      <c r="FT597" s="50"/>
      <c r="FU597" s="50"/>
      <c r="FV597" s="50"/>
      <c r="FW597" s="50"/>
      <c r="FX597" s="50"/>
      <c r="FY597" s="50"/>
      <c r="FZ597" s="50"/>
      <c r="GA597" s="50"/>
      <c r="GB597" s="50"/>
      <c r="GC597" s="50"/>
      <c r="GD597" s="50"/>
      <c r="GE597" s="50"/>
      <c r="GF597" s="50"/>
      <c r="GG597" s="50"/>
      <c r="GH597" s="50"/>
      <c r="GI597" s="50"/>
      <c r="GJ597" s="50"/>
      <c r="GK597" s="50"/>
      <c r="GL597" s="50"/>
      <c r="GM597" s="50"/>
      <c r="GN597" s="50"/>
      <c r="GO597" s="50"/>
      <c r="GP597" s="50"/>
      <c r="GQ597" s="50"/>
      <c r="GR597" s="50"/>
      <c r="GS597" s="50"/>
      <c r="GT597" s="50"/>
      <c r="GU597" s="50"/>
      <c r="GV597" s="50"/>
      <c r="GW597" s="50"/>
      <c r="GX597" s="50"/>
      <c r="GY597" s="50"/>
      <c r="GZ597" s="50"/>
      <c r="HA597" s="50"/>
      <c r="HB597" s="50"/>
      <c r="HC597" s="50"/>
      <c r="HD597" s="50"/>
      <c r="HE597" s="50"/>
      <c r="HF597" s="50"/>
      <c r="HG597" s="50"/>
      <c r="HH597" s="50"/>
      <c r="HI597" s="50"/>
      <c r="HJ597" s="50"/>
      <c r="HK597" s="50"/>
      <c r="HL597" s="50"/>
      <c r="HM597" s="50"/>
      <c r="HN597" s="50"/>
      <c r="HO597" s="50"/>
      <c r="HP597" s="50"/>
      <c r="HQ597" s="50"/>
      <c r="HR597" s="50"/>
      <c r="HS597" s="50"/>
      <c r="HT597" s="50"/>
      <c r="HU597" s="50"/>
      <c r="HV597" s="50"/>
      <c r="HW597" s="50"/>
      <c r="HX597" s="50"/>
      <c r="HY597" s="50"/>
      <c r="HZ597" s="50"/>
      <c r="IA597" s="50"/>
      <c r="IB597" s="50"/>
      <c r="IC597" s="50"/>
      <c r="ID597" s="50"/>
      <c r="IE597" s="50"/>
      <c r="IF597" s="50"/>
      <c r="IG597" s="50"/>
      <c r="IH597" s="50"/>
      <c r="II597" s="50"/>
      <c r="IJ597" s="50"/>
      <c r="IK597" s="50"/>
      <c r="IL597" s="50"/>
      <c r="IM597" s="50"/>
      <c r="IN597" s="50"/>
      <c r="IO597" s="50"/>
      <c r="IP597" s="50"/>
      <c r="IQ597" s="50"/>
      <c r="IR597" s="50"/>
      <c r="IS597" s="50"/>
      <c r="IT597" s="50"/>
      <c r="IU597" s="50"/>
      <c r="IV597" s="50"/>
    </row>
    <row r="598" spans="1:256" s="251" customFormat="1" x14ac:dyDescent="0.2">
      <c r="A598" s="248"/>
      <c r="B598" s="235"/>
      <c r="C598" s="244"/>
      <c r="D598" s="50"/>
      <c r="E598" s="2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  <c r="BW598" s="50"/>
      <c r="BX598" s="50"/>
      <c r="BY598" s="50"/>
      <c r="BZ598" s="50"/>
      <c r="CA598" s="50"/>
      <c r="CB598" s="50"/>
      <c r="CC598" s="50"/>
      <c r="CD598" s="50"/>
      <c r="CE598" s="50"/>
      <c r="CF598" s="50"/>
      <c r="CG598" s="50"/>
      <c r="CH598" s="50"/>
      <c r="CI598" s="50"/>
      <c r="CJ598" s="50"/>
      <c r="CK598" s="50"/>
      <c r="CL598" s="50"/>
      <c r="CM598" s="50"/>
      <c r="CN598" s="50"/>
      <c r="CO598" s="50"/>
      <c r="CP598" s="50"/>
      <c r="CQ598" s="50"/>
      <c r="CR598" s="50"/>
      <c r="CS598" s="50"/>
      <c r="CT598" s="50"/>
      <c r="CU598" s="50"/>
      <c r="CV598" s="50"/>
      <c r="CW598" s="50"/>
      <c r="CX598" s="50"/>
      <c r="CY598" s="50"/>
      <c r="CZ598" s="50"/>
      <c r="DA598" s="50"/>
      <c r="DB598" s="50"/>
      <c r="DC598" s="50"/>
      <c r="DD598" s="50"/>
      <c r="DE598" s="50"/>
      <c r="DF598" s="50"/>
      <c r="DG598" s="50"/>
      <c r="DH598" s="50"/>
      <c r="DI598" s="50"/>
      <c r="DJ598" s="50"/>
      <c r="DK598" s="50"/>
      <c r="DL598" s="50"/>
      <c r="DM598" s="50"/>
      <c r="DN598" s="50"/>
      <c r="DO598" s="50"/>
      <c r="DP598" s="50"/>
      <c r="DQ598" s="50"/>
      <c r="DR598" s="50"/>
      <c r="DS598" s="50"/>
      <c r="DT598" s="50"/>
      <c r="DU598" s="50"/>
      <c r="DV598" s="50"/>
      <c r="DW598" s="50"/>
      <c r="DX598" s="50"/>
      <c r="DY598" s="50"/>
      <c r="DZ598" s="50"/>
      <c r="EA598" s="50"/>
      <c r="EB598" s="50"/>
      <c r="EC598" s="50"/>
      <c r="ED598" s="50"/>
      <c r="EE598" s="50"/>
      <c r="EF598" s="50"/>
      <c r="EG598" s="50"/>
      <c r="EH598" s="50"/>
      <c r="EI598" s="50"/>
      <c r="EJ598" s="50"/>
      <c r="EK598" s="50"/>
      <c r="EL598" s="50"/>
      <c r="EM598" s="50"/>
      <c r="EN598" s="50"/>
      <c r="EO598" s="50"/>
      <c r="EP598" s="50"/>
      <c r="EQ598" s="50"/>
      <c r="ER598" s="50"/>
      <c r="ES598" s="50"/>
      <c r="ET598" s="50"/>
      <c r="EU598" s="50"/>
      <c r="EV598" s="50"/>
      <c r="EW598" s="50"/>
      <c r="EX598" s="50"/>
      <c r="EY598" s="50"/>
      <c r="EZ598" s="50"/>
      <c r="FA598" s="50"/>
      <c r="FB598" s="50"/>
      <c r="FC598" s="50"/>
      <c r="FD598" s="50"/>
      <c r="FE598" s="50"/>
      <c r="FF598" s="50"/>
      <c r="FG598" s="50"/>
      <c r="FH598" s="50"/>
      <c r="FI598" s="50"/>
      <c r="FJ598" s="50"/>
      <c r="FK598" s="50"/>
      <c r="FL598" s="50"/>
      <c r="FM598" s="50"/>
      <c r="FN598" s="50"/>
      <c r="FO598" s="50"/>
      <c r="FP598" s="50"/>
      <c r="FQ598" s="50"/>
      <c r="FR598" s="50"/>
      <c r="FS598" s="50"/>
      <c r="FT598" s="50"/>
      <c r="FU598" s="50"/>
      <c r="FV598" s="50"/>
      <c r="FW598" s="50"/>
      <c r="FX598" s="50"/>
      <c r="FY598" s="50"/>
      <c r="FZ598" s="50"/>
      <c r="GA598" s="50"/>
      <c r="GB598" s="50"/>
      <c r="GC598" s="50"/>
      <c r="GD598" s="50"/>
      <c r="GE598" s="50"/>
      <c r="GF598" s="50"/>
      <c r="GG598" s="50"/>
      <c r="GH598" s="50"/>
      <c r="GI598" s="50"/>
      <c r="GJ598" s="50"/>
      <c r="GK598" s="50"/>
      <c r="GL598" s="50"/>
      <c r="GM598" s="50"/>
      <c r="GN598" s="50"/>
      <c r="GO598" s="50"/>
      <c r="GP598" s="50"/>
      <c r="GQ598" s="50"/>
      <c r="GR598" s="50"/>
      <c r="GS598" s="50"/>
      <c r="GT598" s="50"/>
      <c r="GU598" s="50"/>
      <c r="GV598" s="50"/>
      <c r="GW598" s="50"/>
      <c r="GX598" s="50"/>
      <c r="GY598" s="50"/>
      <c r="GZ598" s="50"/>
      <c r="HA598" s="50"/>
      <c r="HB598" s="50"/>
      <c r="HC598" s="50"/>
      <c r="HD598" s="50"/>
      <c r="HE598" s="50"/>
      <c r="HF598" s="50"/>
      <c r="HG598" s="50"/>
      <c r="HH598" s="50"/>
      <c r="HI598" s="50"/>
      <c r="HJ598" s="50"/>
      <c r="HK598" s="50"/>
      <c r="HL598" s="50"/>
      <c r="HM598" s="50"/>
      <c r="HN598" s="50"/>
      <c r="HO598" s="50"/>
      <c r="HP598" s="50"/>
      <c r="HQ598" s="50"/>
      <c r="HR598" s="50"/>
      <c r="HS598" s="50"/>
      <c r="HT598" s="50"/>
      <c r="HU598" s="50"/>
      <c r="HV598" s="50"/>
      <c r="HW598" s="50"/>
      <c r="HX598" s="50"/>
      <c r="HY598" s="50"/>
      <c r="HZ598" s="50"/>
      <c r="IA598" s="50"/>
      <c r="IB598" s="50"/>
      <c r="IC598" s="50"/>
      <c r="ID598" s="50"/>
      <c r="IE598" s="50"/>
      <c r="IF598" s="50"/>
      <c r="IG598" s="50"/>
      <c r="IH598" s="50"/>
      <c r="II598" s="50"/>
      <c r="IJ598" s="50"/>
      <c r="IK598" s="50"/>
      <c r="IL598" s="50"/>
      <c r="IM598" s="50"/>
      <c r="IN598" s="50"/>
      <c r="IO598" s="50"/>
      <c r="IP598" s="50"/>
      <c r="IQ598" s="50"/>
      <c r="IR598" s="50"/>
      <c r="IS598" s="50"/>
      <c r="IT598" s="50"/>
      <c r="IU598" s="50"/>
      <c r="IV598" s="50"/>
    </row>
    <row r="599" spans="1:256" s="251" customFormat="1" x14ac:dyDescent="0.2">
      <c r="A599" s="248"/>
      <c r="B599" s="235"/>
      <c r="C599" s="244"/>
      <c r="D599" s="50"/>
      <c r="E599" s="2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0"/>
      <c r="BO599" s="50"/>
      <c r="BP599" s="50"/>
      <c r="BQ599" s="50"/>
      <c r="BR599" s="50"/>
      <c r="BS599" s="50"/>
      <c r="BT599" s="50"/>
      <c r="BU599" s="50"/>
      <c r="BV599" s="50"/>
      <c r="BW599" s="50"/>
      <c r="BX599" s="50"/>
      <c r="BY599" s="50"/>
      <c r="BZ599" s="50"/>
      <c r="CA599" s="50"/>
      <c r="CB599" s="50"/>
      <c r="CC599" s="50"/>
      <c r="CD599" s="50"/>
      <c r="CE599" s="50"/>
      <c r="CF599" s="50"/>
      <c r="CG599" s="50"/>
      <c r="CH599" s="50"/>
      <c r="CI599" s="50"/>
      <c r="CJ599" s="50"/>
      <c r="CK599" s="50"/>
      <c r="CL599" s="50"/>
      <c r="CM599" s="50"/>
      <c r="CN599" s="50"/>
      <c r="CO599" s="50"/>
      <c r="CP599" s="50"/>
      <c r="CQ599" s="50"/>
      <c r="CR599" s="50"/>
      <c r="CS599" s="50"/>
      <c r="CT599" s="50"/>
      <c r="CU599" s="50"/>
      <c r="CV599" s="50"/>
      <c r="CW599" s="50"/>
      <c r="CX599" s="50"/>
      <c r="CY599" s="50"/>
      <c r="CZ599" s="50"/>
      <c r="DA599" s="50"/>
      <c r="DB599" s="50"/>
      <c r="DC599" s="50"/>
      <c r="DD599" s="50"/>
      <c r="DE599" s="50"/>
      <c r="DF599" s="50"/>
      <c r="DG599" s="50"/>
      <c r="DH599" s="50"/>
      <c r="DI599" s="50"/>
      <c r="DJ599" s="50"/>
      <c r="DK599" s="50"/>
      <c r="DL599" s="50"/>
      <c r="DM599" s="50"/>
      <c r="DN599" s="50"/>
      <c r="DO599" s="50"/>
      <c r="DP599" s="50"/>
      <c r="DQ599" s="50"/>
      <c r="DR599" s="50"/>
      <c r="DS599" s="50"/>
      <c r="DT599" s="50"/>
      <c r="DU599" s="50"/>
      <c r="DV599" s="50"/>
      <c r="DW599" s="50"/>
      <c r="DX599" s="50"/>
      <c r="DY599" s="50"/>
      <c r="DZ599" s="50"/>
      <c r="EA599" s="50"/>
      <c r="EB599" s="50"/>
      <c r="EC599" s="50"/>
      <c r="ED599" s="50"/>
      <c r="EE599" s="50"/>
      <c r="EF599" s="50"/>
      <c r="EG599" s="50"/>
      <c r="EH599" s="50"/>
      <c r="EI599" s="50"/>
      <c r="EJ599" s="50"/>
      <c r="EK599" s="50"/>
      <c r="EL599" s="50"/>
      <c r="EM599" s="50"/>
      <c r="EN599" s="50"/>
      <c r="EO599" s="50"/>
      <c r="EP599" s="50"/>
      <c r="EQ599" s="50"/>
      <c r="ER599" s="50"/>
      <c r="ES599" s="50"/>
      <c r="ET599" s="50"/>
      <c r="EU599" s="50"/>
      <c r="EV599" s="50"/>
      <c r="EW599" s="50"/>
      <c r="EX599" s="50"/>
      <c r="EY599" s="50"/>
      <c r="EZ599" s="50"/>
      <c r="FA599" s="50"/>
      <c r="FB599" s="50"/>
      <c r="FC599" s="50"/>
      <c r="FD599" s="50"/>
      <c r="FE599" s="50"/>
      <c r="FF599" s="50"/>
      <c r="FG599" s="50"/>
      <c r="FH599" s="50"/>
      <c r="FI599" s="50"/>
      <c r="FJ599" s="50"/>
      <c r="FK599" s="50"/>
      <c r="FL599" s="50"/>
      <c r="FM599" s="50"/>
      <c r="FN599" s="50"/>
      <c r="FO599" s="50"/>
      <c r="FP599" s="50"/>
      <c r="FQ599" s="50"/>
      <c r="FR599" s="50"/>
      <c r="FS599" s="50"/>
      <c r="FT599" s="50"/>
      <c r="FU599" s="50"/>
      <c r="FV599" s="50"/>
      <c r="FW599" s="50"/>
      <c r="FX599" s="50"/>
      <c r="FY599" s="50"/>
      <c r="FZ599" s="50"/>
      <c r="GA599" s="50"/>
      <c r="GB599" s="50"/>
      <c r="GC599" s="50"/>
      <c r="GD599" s="50"/>
      <c r="GE599" s="50"/>
      <c r="GF599" s="50"/>
      <c r="GG599" s="50"/>
      <c r="GH599" s="50"/>
      <c r="GI599" s="50"/>
      <c r="GJ599" s="50"/>
      <c r="GK599" s="50"/>
      <c r="GL599" s="50"/>
      <c r="GM599" s="50"/>
      <c r="GN599" s="50"/>
      <c r="GO599" s="50"/>
      <c r="GP599" s="50"/>
      <c r="GQ599" s="50"/>
      <c r="GR599" s="50"/>
      <c r="GS599" s="50"/>
      <c r="GT599" s="50"/>
      <c r="GU599" s="50"/>
      <c r="GV599" s="50"/>
      <c r="GW599" s="50"/>
      <c r="GX599" s="50"/>
      <c r="GY599" s="50"/>
      <c r="GZ599" s="50"/>
      <c r="HA599" s="50"/>
      <c r="HB599" s="50"/>
      <c r="HC599" s="50"/>
      <c r="HD599" s="50"/>
      <c r="HE599" s="50"/>
      <c r="HF599" s="50"/>
      <c r="HG599" s="50"/>
      <c r="HH599" s="50"/>
      <c r="HI599" s="50"/>
      <c r="HJ599" s="50"/>
      <c r="HK599" s="50"/>
      <c r="HL599" s="50"/>
      <c r="HM599" s="50"/>
      <c r="HN599" s="50"/>
      <c r="HO599" s="50"/>
      <c r="HP599" s="50"/>
      <c r="HQ599" s="50"/>
      <c r="HR599" s="50"/>
      <c r="HS599" s="50"/>
      <c r="HT599" s="50"/>
      <c r="HU599" s="50"/>
      <c r="HV599" s="50"/>
      <c r="HW599" s="50"/>
      <c r="HX599" s="50"/>
      <c r="HY599" s="50"/>
      <c r="HZ599" s="50"/>
      <c r="IA599" s="50"/>
      <c r="IB599" s="50"/>
      <c r="IC599" s="50"/>
      <c r="ID599" s="50"/>
      <c r="IE599" s="50"/>
      <c r="IF599" s="50"/>
      <c r="IG599" s="50"/>
      <c r="IH599" s="50"/>
      <c r="II599" s="50"/>
      <c r="IJ599" s="50"/>
      <c r="IK599" s="50"/>
      <c r="IL599" s="50"/>
      <c r="IM599" s="50"/>
      <c r="IN599" s="50"/>
      <c r="IO599" s="50"/>
      <c r="IP599" s="50"/>
      <c r="IQ599" s="50"/>
      <c r="IR599" s="50"/>
      <c r="IS599" s="50"/>
      <c r="IT599" s="50"/>
      <c r="IU599" s="50"/>
      <c r="IV599" s="50"/>
    </row>
    <row r="600" spans="1:256" s="251" customFormat="1" x14ac:dyDescent="0.2">
      <c r="A600" s="248"/>
      <c r="B600" s="235"/>
      <c r="C600" s="244"/>
      <c r="D600" s="50"/>
      <c r="E600" s="2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0"/>
      <c r="BO600" s="50"/>
      <c r="BP600" s="50"/>
      <c r="BQ600" s="50"/>
      <c r="BR600" s="50"/>
      <c r="BS600" s="50"/>
      <c r="BT600" s="50"/>
      <c r="BU600" s="50"/>
      <c r="BV600" s="50"/>
      <c r="BW600" s="50"/>
      <c r="BX600" s="50"/>
      <c r="BY600" s="50"/>
      <c r="BZ600" s="50"/>
      <c r="CA600" s="50"/>
      <c r="CB600" s="50"/>
      <c r="CC600" s="50"/>
      <c r="CD600" s="50"/>
      <c r="CE600" s="50"/>
      <c r="CF600" s="50"/>
      <c r="CG600" s="50"/>
      <c r="CH600" s="50"/>
      <c r="CI600" s="50"/>
      <c r="CJ600" s="50"/>
      <c r="CK600" s="50"/>
      <c r="CL600" s="50"/>
      <c r="CM600" s="50"/>
      <c r="CN600" s="50"/>
      <c r="CO600" s="50"/>
      <c r="CP600" s="50"/>
      <c r="CQ600" s="50"/>
      <c r="CR600" s="50"/>
      <c r="CS600" s="50"/>
      <c r="CT600" s="50"/>
      <c r="CU600" s="50"/>
      <c r="CV600" s="50"/>
      <c r="CW600" s="50"/>
      <c r="CX600" s="50"/>
      <c r="CY600" s="50"/>
      <c r="CZ600" s="50"/>
      <c r="DA600" s="50"/>
      <c r="DB600" s="50"/>
      <c r="DC600" s="50"/>
      <c r="DD600" s="50"/>
      <c r="DE600" s="50"/>
      <c r="DF600" s="50"/>
      <c r="DG600" s="50"/>
      <c r="DH600" s="50"/>
      <c r="DI600" s="50"/>
      <c r="DJ600" s="50"/>
      <c r="DK600" s="50"/>
      <c r="DL600" s="50"/>
      <c r="DM600" s="50"/>
      <c r="DN600" s="50"/>
      <c r="DO600" s="50"/>
      <c r="DP600" s="50"/>
      <c r="DQ600" s="50"/>
      <c r="DR600" s="50"/>
      <c r="DS600" s="50"/>
      <c r="DT600" s="50"/>
      <c r="DU600" s="50"/>
      <c r="DV600" s="50"/>
      <c r="DW600" s="50"/>
      <c r="DX600" s="50"/>
      <c r="DY600" s="50"/>
      <c r="DZ600" s="50"/>
      <c r="EA600" s="50"/>
      <c r="EB600" s="50"/>
      <c r="EC600" s="50"/>
      <c r="ED600" s="50"/>
      <c r="EE600" s="50"/>
      <c r="EF600" s="50"/>
      <c r="EG600" s="50"/>
      <c r="EH600" s="50"/>
      <c r="EI600" s="50"/>
      <c r="EJ600" s="50"/>
      <c r="EK600" s="50"/>
      <c r="EL600" s="50"/>
      <c r="EM600" s="50"/>
      <c r="EN600" s="50"/>
      <c r="EO600" s="50"/>
      <c r="EP600" s="50"/>
      <c r="EQ600" s="50"/>
      <c r="ER600" s="50"/>
      <c r="ES600" s="50"/>
      <c r="ET600" s="50"/>
      <c r="EU600" s="50"/>
      <c r="EV600" s="50"/>
      <c r="EW600" s="50"/>
      <c r="EX600" s="50"/>
      <c r="EY600" s="50"/>
      <c r="EZ600" s="50"/>
      <c r="FA600" s="50"/>
      <c r="FB600" s="50"/>
      <c r="FC600" s="50"/>
      <c r="FD600" s="50"/>
      <c r="FE600" s="50"/>
      <c r="FF600" s="50"/>
      <c r="FG600" s="50"/>
      <c r="FH600" s="50"/>
      <c r="FI600" s="50"/>
      <c r="FJ600" s="50"/>
      <c r="FK600" s="50"/>
      <c r="FL600" s="50"/>
      <c r="FM600" s="50"/>
      <c r="FN600" s="50"/>
      <c r="FO600" s="50"/>
      <c r="FP600" s="50"/>
      <c r="FQ600" s="50"/>
      <c r="FR600" s="50"/>
      <c r="FS600" s="50"/>
      <c r="FT600" s="50"/>
      <c r="FU600" s="50"/>
      <c r="FV600" s="50"/>
      <c r="FW600" s="50"/>
      <c r="FX600" s="50"/>
      <c r="FY600" s="50"/>
      <c r="FZ600" s="50"/>
      <c r="GA600" s="50"/>
      <c r="GB600" s="50"/>
      <c r="GC600" s="50"/>
      <c r="GD600" s="50"/>
      <c r="GE600" s="50"/>
      <c r="GF600" s="50"/>
      <c r="GG600" s="50"/>
      <c r="GH600" s="50"/>
      <c r="GI600" s="50"/>
      <c r="GJ600" s="50"/>
      <c r="GK600" s="50"/>
      <c r="GL600" s="50"/>
      <c r="GM600" s="50"/>
      <c r="GN600" s="50"/>
      <c r="GO600" s="50"/>
      <c r="GP600" s="50"/>
      <c r="GQ600" s="50"/>
      <c r="GR600" s="50"/>
      <c r="GS600" s="50"/>
      <c r="GT600" s="50"/>
      <c r="GU600" s="50"/>
      <c r="GV600" s="50"/>
      <c r="GW600" s="50"/>
      <c r="GX600" s="50"/>
      <c r="GY600" s="50"/>
      <c r="GZ600" s="50"/>
      <c r="HA600" s="50"/>
      <c r="HB600" s="50"/>
      <c r="HC600" s="50"/>
      <c r="HD600" s="50"/>
      <c r="HE600" s="50"/>
      <c r="HF600" s="50"/>
      <c r="HG600" s="50"/>
      <c r="HH600" s="50"/>
      <c r="HI600" s="50"/>
      <c r="HJ600" s="50"/>
      <c r="HK600" s="50"/>
      <c r="HL600" s="50"/>
      <c r="HM600" s="50"/>
      <c r="HN600" s="50"/>
      <c r="HO600" s="50"/>
      <c r="HP600" s="50"/>
      <c r="HQ600" s="50"/>
      <c r="HR600" s="50"/>
      <c r="HS600" s="50"/>
      <c r="HT600" s="50"/>
      <c r="HU600" s="50"/>
      <c r="HV600" s="50"/>
      <c r="HW600" s="50"/>
      <c r="HX600" s="50"/>
      <c r="HY600" s="50"/>
      <c r="HZ600" s="50"/>
      <c r="IA600" s="50"/>
      <c r="IB600" s="50"/>
      <c r="IC600" s="50"/>
      <c r="ID600" s="50"/>
      <c r="IE600" s="50"/>
      <c r="IF600" s="50"/>
      <c r="IG600" s="50"/>
      <c r="IH600" s="50"/>
      <c r="II600" s="50"/>
      <c r="IJ600" s="50"/>
      <c r="IK600" s="50"/>
      <c r="IL600" s="50"/>
      <c r="IM600" s="50"/>
      <c r="IN600" s="50"/>
      <c r="IO600" s="50"/>
      <c r="IP600" s="50"/>
      <c r="IQ600" s="50"/>
      <c r="IR600" s="50"/>
      <c r="IS600" s="50"/>
      <c r="IT600" s="50"/>
      <c r="IU600" s="50"/>
      <c r="IV600" s="50"/>
    </row>
    <row r="601" spans="1:256" s="251" customFormat="1" x14ac:dyDescent="0.2">
      <c r="A601" s="248"/>
      <c r="B601" s="235"/>
      <c r="C601" s="244"/>
      <c r="D601" s="50"/>
      <c r="E601" s="2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  <c r="CL601" s="50"/>
      <c r="CM601" s="50"/>
      <c r="CN601" s="50"/>
      <c r="CO601" s="50"/>
      <c r="CP601" s="50"/>
      <c r="CQ601" s="50"/>
      <c r="CR601" s="50"/>
      <c r="CS601" s="50"/>
      <c r="CT601" s="50"/>
      <c r="CU601" s="50"/>
      <c r="CV601" s="50"/>
      <c r="CW601" s="50"/>
      <c r="CX601" s="50"/>
      <c r="CY601" s="50"/>
      <c r="CZ601" s="50"/>
      <c r="DA601" s="50"/>
      <c r="DB601" s="50"/>
      <c r="DC601" s="50"/>
      <c r="DD601" s="50"/>
      <c r="DE601" s="50"/>
      <c r="DF601" s="50"/>
      <c r="DG601" s="50"/>
      <c r="DH601" s="50"/>
      <c r="DI601" s="50"/>
      <c r="DJ601" s="50"/>
      <c r="DK601" s="50"/>
      <c r="DL601" s="50"/>
      <c r="DM601" s="50"/>
      <c r="DN601" s="50"/>
      <c r="DO601" s="50"/>
      <c r="DP601" s="50"/>
      <c r="DQ601" s="50"/>
      <c r="DR601" s="50"/>
      <c r="DS601" s="50"/>
      <c r="DT601" s="50"/>
      <c r="DU601" s="50"/>
      <c r="DV601" s="50"/>
      <c r="DW601" s="50"/>
      <c r="DX601" s="50"/>
      <c r="DY601" s="50"/>
      <c r="DZ601" s="50"/>
      <c r="EA601" s="50"/>
      <c r="EB601" s="50"/>
      <c r="EC601" s="50"/>
      <c r="ED601" s="50"/>
      <c r="EE601" s="50"/>
      <c r="EF601" s="50"/>
      <c r="EG601" s="50"/>
      <c r="EH601" s="50"/>
      <c r="EI601" s="50"/>
      <c r="EJ601" s="50"/>
      <c r="EK601" s="50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50"/>
      <c r="FW601" s="50"/>
      <c r="FX601" s="50"/>
      <c r="FY601" s="50"/>
      <c r="FZ601" s="50"/>
      <c r="GA601" s="50"/>
      <c r="GB601" s="50"/>
      <c r="GC601" s="50"/>
      <c r="GD601" s="50"/>
      <c r="GE601" s="50"/>
      <c r="GF601" s="50"/>
      <c r="GG601" s="50"/>
      <c r="GH601" s="50"/>
      <c r="GI601" s="50"/>
      <c r="GJ601" s="50"/>
      <c r="GK601" s="50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0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  <c r="HK601" s="50"/>
      <c r="HL601" s="50"/>
      <c r="HM601" s="50"/>
      <c r="HN601" s="50"/>
      <c r="HO601" s="50"/>
      <c r="HP601" s="50"/>
      <c r="HQ601" s="50"/>
      <c r="HR601" s="50"/>
      <c r="HS601" s="50"/>
      <c r="HT601" s="50"/>
      <c r="HU601" s="50"/>
      <c r="HV601" s="50"/>
      <c r="HW601" s="50"/>
      <c r="HX601" s="50"/>
      <c r="HY601" s="50"/>
      <c r="HZ601" s="50"/>
      <c r="IA601" s="50"/>
      <c r="IB601" s="50"/>
      <c r="IC601" s="50"/>
      <c r="ID601" s="50"/>
      <c r="IE601" s="50"/>
      <c r="IF601" s="50"/>
      <c r="IG601" s="50"/>
      <c r="IH601" s="50"/>
      <c r="II601" s="50"/>
      <c r="IJ601" s="50"/>
      <c r="IK601" s="50"/>
      <c r="IL601" s="50"/>
      <c r="IM601" s="50"/>
      <c r="IN601" s="50"/>
      <c r="IO601" s="50"/>
      <c r="IP601" s="50"/>
      <c r="IQ601" s="50"/>
      <c r="IR601" s="50"/>
      <c r="IS601" s="50"/>
      <c r="IT601" s="50"/>
      <c r="IU601" s="50"/>
      <c r="IV601" s="50"/>
    </row>
    <row r="602" spans="1:256" s="251" customFormat="1" x14ac:dyDescent="0.2">
      <c r="A602" s="248"/>
      <c r="B602" s="235"/>
      <c r="C602" s="244"/>
      <c r="D602" s="50"/>
      <c r="E602" s="2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0"/>
      <c r="DA602" s="50"/>
      <c r="DB602" s="50"/>
      <c r="DC602" s="50"/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50"/>
      <c r="HS602" s="50"/>
      <c r="HT602" s="50"/>
      <c r="HU602" s="50"/>
      <c r="HV602" s="50"/>
      <c r="HW602" s="50"/>
      <c r="HX602" s="50"/>
      <c r="HY602" s="50"/>
      <c r="HZ602" s="50"/>
      <c r="IA602" s="50"/>
      <c r="IB602" s="50"/>
      <c r="IC602" s="50"/>
      <c r="ID602" s="50"/>
      <c r="IE602" s="50"/>
      <c r="IF602" s="50"/>
      <c r="IG602" s="50"/>
      <c r="IH602" s="50"/>
      <c r="II602" s="50"/>
      <c r="IJ602" s="50"/>
      <c r="IK602" s="50"/>
      <c r="IL602" s="50"/>
      <c r="IM602" s="50"/>
      <c r="IN602" s="50"/>
      <c r="IO602" s="50"/>
      <c r="IP602" s="50"/>
      <c r="IQ602" s="50"/>
      <c r="IR602" s="50"/>
      <c r="IS602" s="50"/>
      <c r="IT602" s="50"/>
      <c r="IU602" s="50"/>
      <c r="IV602" s="50"/>
    </row>
    <row r="603" spans="1:256" s="251" customFormat="1" x14ac:dyDescent="0.2">
      <c r="A603" s="248"/>
      <c r="B603" s="235"/>
      <c r="C603" s="244"/>
      <c r="D603" s="50"/>
      <c r="E603" s="2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0"/>
      <c r="DA603" s="50"/>
      <c r="DB603" s="50"/>
      <c r="DC603" s="50"/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50"/>
      <c r="DS603" s="50"/>
      <c r="DT603" s="50"/>
      <c r="DU603" s="50"/>
      <c r="DV603" s="50"/>
      <c r="DW603" s="50"/>
      <c r="DX603" s="50"/>
      <c r="DY603" s="50"/>
      <c r="DZ603" s="50"/>
      <c r="EA603" s="5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50"/>
      <c r="HS603" s="50"/>
      <c r="HT603" s="50"/>
      <c r="HU603" s="50"/>
      <c r="HV603" s="50"/>
      <c r="HW603" s="50"/>
      <c r="HX603" s="50"/>
      <c r="HY603" s="50"/>
      <c r="HZ603" s="50"/>
      <c r="IA603" s="50"/>
      <c r="IB603" s="50"/>
      <c r="IC603" s="50"/>
      <c r="ID603" s="50"/>
      <c r="IE603" s="50"/>
      <c r="IF603" s="50"/>
      <c r="IG603" s="50"/>
      <c r="IH603" s="50"/>
      <c r="II603" s="50"/>
      <c r="IJ603" s="50"/>
      <c r="IK603" s="50"/>
      <c r="IL603" s="50"/>
      <c r="IM603" s="50"/>
      <c r="IN603" s="50"/>
      <c r="IO603" s="50"/>
      <c r="IP603" s="50"/>
      <c r="IQ603" s="50"/>
      <c r="IR603" s="50"/>
      <c r="IS603" s="50"/>
      <c r="IT603" s="50"/>
      <c r="IU603" s="50"/>
      <c r="IV603" s="50"/>
    </row>
    <row r="604" spans="1:256" s="251" customFormat="1" x14ac:dyDescent="0.2">
      <c r="A604" s="248"/>
      <c r="B604" s="235"/>
      <c r="C604" s="244"/>
      <c r="D604" s="50"/>
      <c r="E604" s="2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  <c r="IT604" s="50"/>
      <c r="IU604" s="50"/>
      <c r="IV604" s="50"/>
    </row>
    <row r="605" spans="1:256" s="251" customFormat="1" x14ac:dyDescent="0.2">
      <c r="A605" s="248"/>
      <c r="B605" s="235"/>
      <c r="C605" s="244"/>
      <c r="D605" s="50"/>
      <c r="E605" s="2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  <c r="HY605" s="50"/>
      <c r="HZ605" s="50"/>
      <c r="IA605" s="50"/>
      <c r="IB605" s="50"/>
      <c r="IC605" s="50"/>
      <c r="ID605" s="50"/>
      <c r="IE605" s="50"/>
      <c r="IF605" s="50"/>
      <c r="IG605" s="50"/>
      <c r="IH605" s="50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  <c r="IS605" s="50"/>
      <c r="IT605" s="50"/>
      <c r="IU605" s="50"/>
      <c r="IV605" s="50"/>
    </row>
    <row r="606" spans="1:256" s="251" customFormat="1" x14ac:dyDescent="0.2">
      <c r="A606" s="248"/>
      <c r="B606" s="235"/>
      <c r="C606" s="244"/>
      <c r="D606" s="50"/>
      <c r="E606" s="2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  <c r="HY606" s="50"/>
      <c r="HZ606" s="50"/>
      <c r="IA606" s="50"/>
      <c r="IB606" s="50"/>
      <c r="IC606" s="50"/>
      <c r="ID606" s="50"/>
      <c r="IE606" s="50"/>
      <c r="IF606" s="50"/>
      <c r="IG606" s="50"/>
      <c r="IH606" s="50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  <c r="IS606" s="50"/>
      <c r="IT606" s="50"/>
      <c r="IU606" s="50"/>
      <c r="IV606" s="50"/>
    </row>
    <row r="607" spans="1:256" s="251" customFormat="1" x14ac:dyDescent="0.2">
      <c r="A607" s="248"/>
      <c r="B607" s="235"/>
      <c r="C607" s="244"/>
      <c r="D607" s="50"/>
      <c r="E607" s="2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  <c r="CL607" s="50"/>
      <c r="CM607" s="50"/>
      <c r="CN607" s="50"/>
      <c r="CO607" s="50"/>
      <c r="CP607" s="50"/>
      <c r="CQ607" s="50"/>
      <c r="CR607" s="50"/>
      <c r="CS607" s="50"/>
      <c r="CT607" s="50"/>
      <c r="CU607" s="50"/>
      <c r="CV607" s="50"/>
      <c r="CW607" s="50"/>
      <c r="CX607" s="50"/>
      <c r="CY607" s="50"/>
      <c r="CZ607" s="50"/>
      <c r="DA607" s="50"/>
      <c r="DB607" s="50"/>
      <c r="DC607" s="50"/>
      <c r="DD607" s="50"/>
      <c r="DE607" s="50"/>
      <c r="DF607" s="50"/>
      <c r="DG607" s="50"/>
      <c r="DH607" s="50"/>
      <c r="DI607" s="50"/>
      <c r="DJ607" s="50"/>
      <c r="DK607" s="50"/>
      <c r="DL607" s="50"/>
      <c r="DM607" s="50"/>
      <c r="DN607" s="50"/>
      <c r="DO607" s="50"/>
      <c r="DP607" s="50"/>
      <c r="DQ607" s="50"/>
      <c r="DR607" s="50"/>
      <c r="DS607" s="50"/>
      <c r="DT607" s="50"/>
      <c r="DU607" s="50"/>
      <c r="DV607" s="50"/>
      <c r="DW607" s="50"/>
      <c r="DX607" s="50"/>
      <c r="DY607" s="50"/>
      <c r="DZ607" s="50"/>
      <c r="EA607" s="50"/>
      <c r="EB607" s="50"/>
      <c r="EC607" s="50"/>
      <c r="ED607" s="50"/>
      <c r="EE607" s="50"/>
      <c r="EF607" s="50"/>
      <c r="EG607" s="50"/>
      <c r="EH607" s="50"/>
      <c r="EI607" s="50"/>
      <c r="EJ607" s="50"/>
      <c r="EK607" s="50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50"/>
      <c r="FW607" s="50"/>
      <c r="FX607" s="50"/>
      <c r="FY607" s="50"/>
      <c r="FZ607" s="50"/>
      <c r="GA607" s="50"/>
      <c r="GB607" s="50"/>
      <c r="GC607" s="50"/>
      <c r="GD607" s="50"/>
      <c r="GE607" s="50"/>
      <c r="GF607" s="50"/>
      <c r="GG607" s="50"/>
      <c r="GH607" s="50"/>
      <c r="GI607" s="50"/>
      <c r="GJ607" s="50"/>
      <c r="GK607" s="50"/>
      <c r="GL607" s="50"/>
      <c r="GM607" s="50"/>
      <c r="GN607" s="5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0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  <c r="HK607" s="50"/>
      <c r="HL607" s="50"/>
      <c r="HM607" s="50"/>
      <c r="HN607" s="50"/>
      <c r="HO607" s="50"/>
      <c r="HP607" s="50"/>
      <c r="HQ607" s="50"/>
      <c r="HR607" s="50"/>
      <c r="HS607" s="50"/>
      <c r="HT607" s="50"/>
      <c r="HU607" s="50"/>
      <c r="HV607" s="50"/>
      <c r="HW607" s="50"/>
      <c r="HX607" s="50"/>
      <c r="HY607" s="50"/>
      <c r="HZ607" s="50"/>
      <c r="IA607" s="50"/>
      <c r="IB607" s="50"/>
      <c r="IC607" s="50"/>
      <c r="ID607" s="50"/>
      <c r="IE607" s="50"/>
      <c r="IF607" s="50"/>
      <c r="IG607" s="50"/>
      <c r="IH607" s="50"/>
      <c r="II607" s="50"/>
      <c r="IJ607" s="50"/>
      <c r="IK607" s="50"/>
      <c r="IL607" s="50"/>
      <c r="IM607" s="50"/>
      <c r="IN607" s="50"/>
      <c r="IO607" s="50"/>
      <c r="IP607" s="50"/>
      <c r="IQ607" s="50"/>
      <c r="IR607" s="50"/>
      <c r="IS607" s="50"/>
      <c r="IT607" s="50"/>
      <c r="IU607" s="50"/>
      <c r="IV607" s="50"/>
    </row>
    <row r="608" spans="1:256" s="251" customFormat="1" x14ac:dyDescent="0.2">
      <c r="A608" s="248"/>
      <c r="B608" s="235"/>
      <c r="C608" s="244"/>
      <c r="D608" s="50"/>
      <c r="E608" s="2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  <c r="CL608" s="50"/>
      <c r="CM608" s="50"/>
      <c r="CN608" s="50"/>
      <c r="CO608" s="50"/>
      <c r="CP608" s="50"/>
      <c r="CQ608" s="50"/>
      <c r="CR608" s="50"/>
      <c r="CS608" s="50"/>
      <c r="CT608" s="50"/>
      <c r="CU608" s="50"/>
      <c r="CV608" s="50"/>
      <c r="CW608" s="50"/>
      <c r="CX608" s="50"/>
      <c r="CY608" s="50"/>
      <c r="CZ608" s="50"/>
      <c r="DA608" s="50"/>
      <c r="DB608" s="50"/>
      <c r="DC608" s="50"/>
      <c r="DD608" s="50"/>
      <c r="DE608" s="50"/>
      <c r="DF608" s="50"/>
      <c r="DG608" s="50"/>
      <c r="DH608" s="50"/>
      <c r="DI608" s="50"/>
      <c r="DJ608" s="50"/>
      <c r="DK608" s="50"/>
      <c r="DL608" s="50"/>
      <c r="DM608" s="50"/>
      <c r="DN608" s="50"/>
      <c r="DO608" s="50"/>
      <c r="DP608" s="50"/>
      <c r="DQ608" s="50"/>
      <c r="DR608" s="50"/>
      <c r="DS608" s="50"/>
      <c r="DT608" s="50"/>
      <c r="DU608" s="50"/>
      <c r="DV608" s="50"/>
      <c r="DW608" s="50"/>
      <c r="DX608" s="50"/>
      <c r="DY608" s="50"/>
      <c r="DZ608" s="50"/>
      <c r="EA608" s="50"/>
      <c r="EB608" s="50"/>
      <c r="EC608" s="50"/>
      <c r="ED608" s="50"/>
      <c r="EE608" s="50"/>
      <c r="EF608" s="50"/>
      <c r="EG608" s="50"/>
      <c r="EH608" s="50"/>
      <c r="EI608" s="50"/>
      <c r="EJ608" s="50"/>
      <c r="EK608" s="50"/>
      <c r="EL608" s="50"/>
      <c r="EM608" s="50"/>
      <c r="EN608" s="50"/>
      <c r="EO608" s="50"/>
      <c r="EP608" s="50"/>
      <c r="EQ608" s="50"/>
      <c r="ER608" s="50"/>
      <c r="ES608" s="50"/>
      <c r="ET608" s="50"/>
      <c r="EU608" s="50"/>
      <c r="EV608" s="50"/>
      <c r="EW608" s="50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50"/>
      <c r="FW608" s="50"/>
      <c r="FX608" s="50"/>
      <c r="FY608" s="50"/>
      <c r="FZ608" s="50"/>
      <c r="GA608" s="50"/>
      <c r="GB608" s="50"/>
      <c r="GC608" s="50"/>
      <c r="GD608" s="50"/>
      <c r="GE608" s="50"/>
      <c r="GF608" s="50"/>
      <c r="GG608" s="50"/>
      <c r="GH608" s="50"/>
      <c r="GI608" s="50"/>
      <c r="GJ608" s="50"/>
      <c r="GK608" s="50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0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  <c r="HK608" s="50"/>
      <c r="HL608" s="50"/>
      <c r="HM608" s="50"/>
      <c r="HN608" s="50"/>
      <c r="HO608" s="50"/>
      <c r="HP608" s="50"/>
      <c r="HQ608" s="50"/>
      <c r="HR608" s="50"/>
      <c r="HS608" s="50"/>
      <c r="HT608" s="50"/>
      <c r="HU608" s="50"/>
      <c r="HV608" s="50"/>
      <c r="HW608" s="50"/>
      <c r="HX608" s="50"/>
      <c r="HY608" s="50"/>
      <c r="HZ608" s="50"/>
      <c r="IA608" s="50"/>
      <c r="IB608" s="50"/>
      <c r="IC608" s="50"/>
      <c r="ID608" s="50"/>
      <c r="IE608" s="50"/>
      <c r="IF608" s="50"/>
      <c r="IG608" s="50"/>
      <c r="IH608" s="50"/>
      <c r="II608" s="50"/>
      <c r="IJ608" s="50"/>
      <c r="IK608" s="50"/>
      <c r="IL608" s="50"/>
      <c r="IM608" s="50"/>
      <c r="IN608" s="50"/>
      <c r="IO608" s="50"/>
      <c r="IP608" s="50"/>
      <c r="IQ608" s="50"/>
      <c r="IR608" s="50"/>
      <c r="IS608" s="50"/>
      <c r="IT608" s="50"/>
      <c r="IU608" s="50"/>
      <c r="IV608" s="50"/>
    </row>
    <row r="609" spans="1:256" s="251" customFormat="1" x14ac:dyDescent="0.2">
      <c r="A609" s="248"/>
      <c r="B609" s="235"/>
      <c r="C609" s="244"/>
      <c r="D609" s="50"/>
      <c r="E609" s="2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  <c r="CL609" s="50"/>
      <c r="CM609" s="50"/>
      <c r="CN609" s="50"/>
      <c r="CO609" s="50"/>
      <c r="CP609" s="50"/>
      <c r="CQ609" s="50"/>
      <c r="CR609" s="50"/>
      <c r="CS609" s="50"/>
      <c r="CT609" s="50"/>
      <c r="CU609" s="50"/>
      <c r="CV609" s="50"/>
      <c r="CW609" s="50"/>
      <c r="CX609" s="50"/>
      <c r="CY609" s="50"/>
      <c r="CZ609" s="50"/>
      <c r="DA609" s="50"/>
      <c r="DB609" s="50"/>
      <c r="DC609" s="50"/>
      <c r="DD609" s="50"/>
      <c r="DE609" s="50"/>
      <c r="DF609" s="50"/>
      <c r="DG609" s="50"/>
      <c r="DH609" s="50"/>
      <c r="DI609" s="50"/>
      <c r="DJ609" s="50"/>
      <c r="DK609" s="50"/>
      <c r="DL609" s="50"/>
      <c r="DM609" s="50"/>
      <c r="DN609" s="50"/>
      <c r="DO609" s="50"/>
      <c r="DP609" s="50"/>
      <c r="DQ609" s="50"/>
      <c r="DR609" s="50"/>
      <c r="DS609" s="50"/>
      <c r="DT609" s="50"/>
      <c r="DU609" s="50"/>
      <c r="DV609" s="50"/>
      <c r="DW609" s="50"/>
      <c r="DX609" s="50"/>
      <c r="DY609" s="50"/>
      <c r="DZ609" s="50"/>
      <c r="EA609" s="50"/>
      <c r="EB609" s="50"/>
      <c r="EC609" s="50"/>
      <c r="ED609" s="50"/>
      <c r="EE609" s="50"/>
      <c r="EF609" s="50"/>
      <c r="EG609" s="50"/>
      <c r="EH609" s="50"/>
      <c r="EI609" s="50"/>
      <c r="EJ609" s="50"/>
      <c r="EK609" s="50"/>
      <c r="EL609" s="50"/>
      <c r="EM609" s="50"/>
      <c r="EN609" s="50"/>
      <c r="EO609" s="50"/>
      <c r="EP609" s="50"/>
      <c r="EQ609" s="50"/>
      <c r="ER609" s="50"/>
      <c r="ES609" s="50"/>
      <c r="ET609" s="50"/>
      <c r="EU609" s="50"/>
      <c r="EV609" s="50"/>
      <c r="EW609" s="50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50"/>
      <c r="FW609" s="50"/>
      <c r="FX609" s="50"/>
      <c r="FY609" s="50"/>
      <c r="FZ609" s="50"/>
      <c r="GA609" s="50"/>
      <c r="GB609" s="50"/>
      <c r="GC609" s="50"/>
      <c r="GD609" s="50"/>
      <c r="GE609" s="50"/>
      <c r="GF609" s="50"/>
      <c r="GG609" s="50"/>
      <c r="GH609" s="50"/>
      <c r="GI609" s="50"/>
      <c r="GJ609" s="50"/>
      <c r="GK609" s="50"/>
      <c r="GL609" s="50"/>
      <c r="GM609" s="50"/>
      <c r="GN609" s="50"/>
      <c r="GO609" s="50"/>
      <c r="GP609" s="50"/>
      <c r="GQ609" s="50"/>
      <c r="GR609" s="50"/>
      <c r="GS609" s="50"/>
      <c r="GT609" s="50"/>
      <c r="GU609" s="50"/>
      <c r="GV609" s="50"/>
      <c r="GW609" s="50"/>
      <c r="GX609" s="50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  <c r="HK609" s="50"/>
      <c r="HL609" s="50"/>
      <c r="HM609" s="50"/>
      <c r="HN609" s="50"/>
      <c r="HO609" s="50"/>
      <c r="HP609" s="50"/>
      <c r="HQ609" s="50"/>
      <c r="HR609" s="50"/>
      <c r="HS609" s="50"/>
      <c r="HT609" s="50"/>
      <c r="HU609" s="50"/>
      <c r="HV609" s="50"/>
      <c r="HW609" s="50"/>
      <c r="HX609" s="50"/>
      <c r="HY609" s="50"/>
      <c r="HZ609" s="50"/>
      <c r="IA609" s="50"/>
      <c r="IB609" s="50"/>
      <c r="IC609" s="50"/>
      <c r="ID609" s="50"/>
      <c r="IE609" s="50"/>
      <c r="IF609" s="50"/>
      <c r="IG609" s="50"/>
      <c r="IH609" s="50"/>
      <c r="II609" s="50"/>
      <c r="IJ609" s="50"/>
      <c r="IK609" s="50"/>
      <c r="IL609" s="50"/>
      <c r="IM609" s="50"/>
      <c r="IN609" s="50"/>
      <c r="IO609" s="50"/>
      <c r="IP609" s="50"/>
      <c r="IQ609" s="50"/>
      <c r="IR609" s="50"/>
      <c r="IS609" s="50"/>
      <c r="IT609" s="50"/>
      <c r="IU609" s="50"/>
      <c r="IV609" s="50"/>
    </row>
    <row r="610" spans="1:256" s="251" customFormat="1" x14ac:dyDescent="0.2">
      <c r="A610" s="248"/>
      <c r="B610" s="235"/>
      <c r="C610" s="244"/>
      <c r="D610" s="50"/>
      <c r="E610" s="2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  <c r="CL610" s="50"/>
      <c r="CM610" s="50"/>
      <c r="CN610" s="50"/>
      <c r="CO610" s="50"/>
      <c r="CP610" s="50"/>
      <c r="CQ610" s="50"/>
      <c r="CR610" s="50"/>
      <c r="CS610" s="50"/>
      <c r="CT610" s="50"/>
      <c r="CU610" s="50"/>
      <c r="CV610" s="50"/>
      <c r="CW610" s="50"/>
      <c r="CX610" s="50"/>
      <c r="CY610" s="50"/>
      <c r="CZ610" s="50"/>
      <c r="DA610" s="50"/>
      <c r="DB610" s="50"/>
      <c r="DC610" s="50"/>
      <c r="DD610" s="50"/>
      <c r="DE610" s="50"/>
      <c r="DF610" s="50"/>
      <c r="DG610" s="50"/>
      <c r="DH610" s="50"/>
      <c r="DI610" s="50"/>
      <c r="DJ610" s="50"/>
      <c r="DK610" s="50"/>
      <c r="DL610" s="50"/>
      <c r="DM610" s="50"/>
      <c r="DN610" s="50"/>
      <c r="DO610" s="50"/>
      <c r="DP610" s="50"/>
      <c r="DQ610" s="50"/>
      <c r="DR610" s="50"/>
      <c r="DS610" s="50"/>
      <c r="DT610" s="50"/>
      <c r="DU610" s="50"/>
      <c r="DV610" s="50"/>
      <c r="DW610" s="50"/>
      <c r="DX610" s="50"/>
      <c r="DY610" s="50"/>
      <c r="DZ610" s="50"/>
      <c r="EA610" s="50"/>
      <c r="EB610" s="50"/>
      <c r="EC610" s="50"/>
      <c r="ED610" s="50"/>
      <c r="EE610" s="50"/>
      <c r="EF610" s="50"/>
      <c r="EG610" s="50"/>
      <c r="EH610" s="50"/>
      <c r="EI610" s="50"/>
      <c r="EJ610" s="50"/>
      <c r="EK610" s="50"/>
      <c r="EL610" s="50"/>
      <c r="EM610" s="50"/>
      <c r="EN610" s="50"/>
      <c r="EO610" s="50"/>
      <c r="EP610" s="50"/>
      <c r="EQ610" s="50"/>
      <c r="ER610" s="50"/>
      <c r="ES610" s="50"/>
      <c r="ET610" s="50"/>
      <c r="EU610" s="50"/>
      <c r="EV610" s="50"/>
      <c r="EW610" s="50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50"/>
      <c r="FW610" s="50"/>
      <c r="FX610" s="50"/>
      <c r="FY610" s="50"/>
      <c r="FZ610" s="50"/>
      <c r="GA610" s="50"/>
      <c r="GB610" s="50"/>
      <c r="GC610" s="50"/>
      <c r="GD610" s="50"/>
      <c r="GE610" s="50"/>
      <c r="GF610" s="50"/>
      <c r="GG610" s="50"/>
      <c r="GH610" s="50"/>
      <c r="GI610" s="50"/>
      <c r="GJ610" s="50"/>
      <c r="GK610" s="50"/>
      <c r="GL610" s="50"/>
      <c r="GM610" s="50"/>
      <c r="GN610" s="50"/>
      <c r="GO610" s="50"/>
      <c r="GP610" s="50"/>
      <c r="GQ610" s="50"/>
      <c r="GR610" s="50"/>
      <c r="GS610" s="50"/>
      <c r="GT610" s="50"/>
      <c r="GU610" s="50"/>
      <c r="GV610" s="50"/>
      <c r="GW610" s="50"/>
      <c r="GX610" s="50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  <c r="HK610" s="50"/>
      <c r="HL610" s="50"/>
      <c r="HM610" s="50"/>
      <c r="HN610" s="50"/>
      <c r="HO610" s="50"/>
      <c r="HP610" s="50"/>
      <c r="HQ610" s="50"/>
      <c r="HR610" s="50"/>
      <c r="HS610" s="50"/>
      <c r="HT610" s="50"/>
      <c r="HU610" s="50"/>
      <c r="HV610" s="50"/>
      <c r="HW610" s="50"/>
      <c r="HX610" s="50"/>
      <c r="HY610" s="50"/>
      <c r="HZ610" s="50"/>
      <c r="IA610" s="50"/>
      <c r="IB610" s="50"/>
      <c r="IC610" s="50"/>
      <c r="ID610" s="50"/>
      <c r="IE610" s="50"/>
      <c r="IF610" s="50"/>
      <c r="IG610" s="50"/>
      <c r="IH610" s="50"/>
      <c r="II610" s="50"/>
      <c r="IJ610" s="50"/>
      <c r="IK610" s="50"/>
      <c r="IL610" s="50"/>
      <c r="IM610" s="50"/>
      <c r="IN610" s="50"/>
      <c r="IO610" s="50"/>
      <c r="IP610" s="50"/>
      <c r="IQ610" s="50"/>
      <c r="IR610" s="50"/>
      <c r="IS610" s="50"/>
      <c r="IT610" s="50"/>
      <c r="IU610" s="50"/>
      <c r="IV610" s="50"/>
    </row>
    <row r="611" spans="1:256" s="251" customFormat="1" x14ac:dyDescent="0.2">
      <c r="A611" s="248"/>
      <c r="B611" s="235"/>
      <c r="C611" s="244"/>
      <c r="D611" s="50"/>
      <c r="E611" s="2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  <c r="CL611" s="50"/>
      <c r="CM611" s="50"/>
      <c r="CN611" s="50"/>
      <c r="CO611" s="50"/>
      <c r="CP611" s="50"/>
      <c r="CQ611" s="50"/>
      <c r="CR611" s="50"/>
      <c r="CS611" s="50"/>
      <c r="CT611" s="50"/>
      <c r="CU611" s="50"/>
      <c r="CV611" s="50"/>
      <c r="CW611" s="50"/>
      <c r="CX611" s="50"/>
      <c r="CY611" s="50"/>
      <c r="CZ611" s="50"/>
      <c r="DA611" s="50"/>
      <c r="DB611" s="50"/>
      <c r="DC611" s="50"/>
      <c r="DD611" s="50"/>
      <c r="DE611" s="50"/>
      <c r="DF611" s="50"/>
      <c r="DG611" s="50"/>
      <c r="DH611" s="50"/>
      <c r="DI611" s="50"/>
      <c r="DJ611" s="50"/>
      <c r="DK611" s="50"/>
      <c r="DL611" s="50"/>
      <c r="DM611" s="50"/>
      <c r="DN611" s="50"/>
      <c r="DO611" s="50"/>
      <c r="DP611" s="50"/>
      <c r="DQ611" s="50"/>
      <c r="DR611" s="50"/>
      <c r="DS611" s="50"/>
      <c r="DT611" s="50"/>
      <c r="DU611" s="50"/>
      <c r="DV611" s="50"/>
      <c r="DW611" s="50"/>
      <c r="DX611" s="50"/>
      <c r="DY611" s="50"/>
      <c r="DZ611" s="50"/>
      <c r="EA611" s="50"/>
      <c r="EB611" s="50"/>
      <c r="EC611" s="50"/>
      <c r="ED611" s="50"/>
      <c r="EE611" s="50"/>
      <c r="EF611" s="50"/>
      <c r="EG611" s="50"/>
      <c r="EH611" s="50"/>
      <c r="EI611" s="50"/>
      <c r="EJ611" s="50"/>
      <c r="EK611" s="50"/>
      <c r="EL611" s="50"/>
      <c r="EM611" s="50"/>
      <c r="EN611" s="50"/>
      <c r="EO611" s="50"/>
      <c r="EP611" s="50"/>
      <c r="EQ611" s="50"/>
      <c r="ER611" s="50"/>
      <c r="ES611" s="50"/>
      <c r="ET611" s="50"/>
      <c r="EU611" s="50"/>
      <c r="EV611" s="50"/>
      <c r="EW611" s="50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50"/>
      <c r="FW611" s="50"/>
      <c r="FX611" s="50"/>
      <c r="FY611" s="50"/>
      <c r="FZ611" s="50"/>
      <c r="GA611" s="50"/>
      <c r="GB611" s="50"/>
      <c r="GC611" s="50"/>
      <c r="GD611" s="50"/>
      <c r="GE611" s="50"/>
      <c r="GF611" s="50"/>
      <c r="GG611" s="50"/>
      <c r="GH611" s="50"/>
      <c r="GI611" s="50"/>
      <c r="GJ611" s="50"/>
      <c r="GK611" s="50"/>
      <c r="GL611" s="50"/>
      <c r="GM611" s="50"/>
      <c r="GN611" s="50"/>
      <c r="GO611" s="50"/>
      <c r="GP611" s="50"/>
      <c r="GQ611" s="50"/>
      <c r="GR611" s="50"/>
      <c r="GS611" s="50"/>
      <c r="GT611" s="50"/>
      <c r="GU611" s="50"/>
      <c r="GV611" s="50"/>
      <c r="GW611" s="50"/>
      <c r="GX611" s="50"/>
      <c r="GY611" s="50"/>
      <c r="GZ611" s="50"/>
      <c r="HA611" s="50"/>
      <c r="HB611" s="50"/>
      <c r="HC611" s="50"/>
      <c r="HD611" s="50"/>
      <c r="HE611" s="50"/>
      <c r="HF611" s="50"/>
      <c r="HG611" s="50"/>
      <c r="HH611" s="50"/>
      <c r="HI611" s="50"/>
      <c r="HJ611" s="50"/>
      <c r="HK611" s="50"/>
      <c r="HL611" s="50"/>
      <c r="HM611" s="50"/>
      <c r="HN611" s="50"/>
      <c r="HO611" s="50"/>
      <c r="HP611" s="50"/>
      <c r="HQ611" s="50"/>
      <c r="HR611" s="50"/>
      <c r="HS611" s="50"/>
      <c r="HT611" s="50"/>
      <c r="HU611" s="50"/>
      <c r="HV611" s="50"/>
      <c r="HW611" s="50"/>
      <c r="HX611" s="50"/>
      <c r="HY611" s="50"/>
      <c r="HZ611" s="50"/>
      <c r="IA611" s="50"/>
      <c r="IB611" s="50"/>
      <c r="IC611" s="50"/>
      <c r="ID611" s="50"/>
      <c r="IE611" s="50"/>
      <c r="IF611" s="50"/>
      <c r="IG611" s="50"/>
      <c r="IH611" s="50"/>
      <c r="II611" s="50"/>
      <c r="IJ611" s="50"/>
      <c r="IK611" s="50"/>
      <c r="IL611" s="50"/>
      <c r="IM611" s="50"/>
      <c r="IN611" s="50"/>
      <c r="IO611" s="50"/>
      <c r="IP611" s="50"/>
      <c r="IQ611" s="50"/>
      <c r="IR611" s="50"/>
      <c r="IS611" s="50"/>
      <c r="IT611" s="50"/>
      <c r="IU611" s="50"/>
      <c r="IV611" s="50"/>
    </row>
    <row r="612" spans="1:256" s="251" customFormat="1" x14ac:dyDescent="0.2">
      <c r="A612" s="248"/>
      <c r="B612" s="235"/>
      <c r="C612" s="244"/>
      <c r="D612" s="50"/>
      <c r="E612" s="2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  <c r="CL612" s="50"/>
      <c r="CM612" s="50"/>
      <c r="CN612" s="50"/>
      <c r="CO612" s="50"/>
      <c r="CP612" s="50"/>
      <c r="CQ612" s="50"/>
      <c r="CR612" s="50"/>
      <c r="CS612" s="50"/>
      <c r="CT612" s="50"/>
      <c r="CU612" s="50"/>
      <c r="CV612" s="50"/>
      <c r="CW612" s="50"/>
      <c r="CX612" s="50"/>
      <c r="CY612" s="50"/>
      <c r="CZ612" s="50"/>
      <c r="DA612" s="50"/>
      <c r="DB612" s="50"/>
      <c r="DC612" s="50"/>
      <c r="DD612" s="50"/>
      <c r="DE612" s="50"/>
      <c r="DF612" s="50"/>
      <c r="DG612" s="50"/>
      <c r="DH612" s="50"/>
      <c r="DI612" s="50"/>
      <c r="DJ612" s="50"/>
      <c r="DK612" s="50"/>
      <c r="DL612" s="50"/>
      <c r="DM612" s="50"/>
      <c r="DN612" s="50"/>
      <c r="DO612" s="50"/>
      <c r="DP612" s="50"/>
      <c r="DQ612" s="50"/>
      <c r="DR612" s="50"/>
      <c r="DS612" s="50"/>
      <c r="DT612" s="50"/>
      <c r="DU612" s="50"/>
      <c r="DV612" s="50"/>
      <c r="DW612" s="50"/>
      <c r="DX612" s="50"/>
      <c r="DY612" s="50"/>
      <c r="DZ612" s="50"/>
      <c r="EA612" s="50"/>
      <c r="EB612" s="50"/>
      <c r="EC612" s="50"/>
      <c r="ED612" s="50"/>
      <c r="EE612" s="50"/>
      <c r="EF612" s="50"/>
      <c r="EG612" s="50"/>
      <c r="EH612" s="50"/>
      <c r="EI612" s="50"/>
      <c r="EJ612" s="50"/>
      <c r="EK612" s="50"/>
      <c r="EL612" s="50"/>
      <c r="EM612" s="50"/>
      <c r="EN612" s="50"/>
      <c r="EO612" s="50"/>
      <c r="EP612" s="50"/>
      <c r="EQ612" s="50"/>
      <c r="ER612" s="50"/>
      <c r="ES612" s="50"/>
      <c r="ET612" s="50"/>
      <c r="EU612" s="50"/>
      <c r="EV612" s="50"/>
      <c r="EW612" s="50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50"/>
      <c r="FP612" s="50"/>
      <c r="FQ612" s="50"/>
      <c r="FR612" s="50"/>
      <c r="FS612" s="50"/>
      <c r="FT612" s="50"/>
      <c r="FU612" s="50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0"/>
      <c r="GL612" s="50"/>
      <c r="GM612" s="50"/>
      <c r="GN612" s="50"/>
      <c r="GO612" s="50"/>
      <c r="GP612" s="50"/>
      <c r="GQ612" s="50"/>
      <c r="GR612" s="50"/>
      <c r="GS612" s="50"/>
      <c r="GT612" s="50"/>
      <c r="GU612" s="50"/>
      <c r="GV612" s="50"/>
      <c r="GW612" s="50"/>
      <c r="GX612" s="50"/>
      <c r="GY612" s="50"/>
      <c r="GZ612" s="50"/>
      <c r="HA612" s="50"/>
      <c r="HB612" s="50"/>
      <c r="HC612" s="50"/>
      <c r="HD612" s="50"/>
      <c r="HE612" s="50"/>
      <c r="HF612" s="50"/>
      <c r="HG612" s="50"/>
      <c r="HH612" s="50"/>
      <c r="HI612" s="50"/>
      <c r="HJ612" s="50"/>
      <c r="HK612" s="50"/>
      <c r="HL612" s="50"/>
      <c r="HM612" s="50"/>
      <c r="HN612" s="50"/>
      <c r="HO612" s="50"/>
      <c r="HP612" s="50"/>
      <c r="HQ612" s="50"/>
      <c r="HR612" s="50"/>
      <c r="HS612" s="50"/>
      <c r="HT612" s="50"/>
      <c r="HU612" s="50"/>
      <c r="HV612" s="50"/>
      <c r="HW612" s="50"/>
      <c r="HX612" s="50"/>
      <c r="HY612" s="50"/>
      <c r="HZ612" s="50"/>
      <c r="IA612" s="50"/>
      <c r="IB612" s="50"/>
      <c r="IC612" s="50"/>
      <c r="ID612" s="50"/>
      <c r="IE612" s="50"/>
      <c r="IF612" s="50"/>
      <c r="IG612" s="50"/>
      <c r="IH612" s="50"/>
      <c r="II612" s="50"/>
      <c r="IJ612" s="50"/>
      <c r="IK612" s="50"/>
      <c r="IL612" s="50"/>
      <c r="IM612" s="50"/>
      <c r="IN612" s="50"/>
      <c r="IO612" s="50"/>
      <c r="IP612" s="50"/>
      <c r="IQ612" s="50"/>
      <c r="IR612" s="50"/>
      <c r="IS612" s="50"/>
      <c r="IT612" s="50"/>
      <c r="IU612" s="50"/>
      <c r="IV612" s="50"/>
    </row>
    <row r="613" spans="1:256" s="251" customFormat="1" x14ac:dyDescent="0.2">
      <c r="A613" s="248"/>
      <c r="B613" s="235"/>
      <c r="C613" s="244"/>
      <c r="D613" s="50"/>
      <c r="E613" s="2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0"/>
      <c r="DA613" s="50"/>
      <c r="DB613" s="50"/>
      <c r="DC613" s="50"/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50"/>
      <c r="EC613" s="50"/>
      <c r="ED613" s="50"/>
      <c r="EE613" s="50"/>
      <c r="EF613" s="50"/>
      <c r="EG613" s="50"/>
      <c r="EH613" s="50"/>
      <c r="EI613" s="50"/>
      <c r="EJ613" s="50"/>
      <c r="EK613" s="50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  <c r="GD613" s="50"/>
      <c r="GE613" s="50"/>
      <c r="GF613" s="50"/>
      <c r="GG613" s="50"/>
      <c r="GH613" s="50"/>
      <c r="GI613" s="50"/>
      <c r="GJ613" s="50"/>
      <c r="GK613" s="50"/>
      <c r="GL613" s="50"/>
      <c r="GM613" s="50"/>
      <c r="GN613" s="50"/>
      <c r="GO613" s="50"/>
      <c r="GP613" s="50"/>
      <c r="GQ613" s="50"/>
      <c r="GR613" s="50"/>
      <c r="GS613" s="50"/>
      <c r="GT613" s="50"/>
      <c r="GU613" s="50"/>
      <c r="GV613" s="50"/>
      <c r="GW613" s="50"/>
      <c r="GX613" s="50"/>
      <c r="GY613" s="50"/>
      <c r="GZ613" s="50"/>
      <c r="HA613" s="50"/>
      <c r="HB613" s="50"/>
      <c r="HC613" s="50"/>
      <c r="HD613" s="50"/>
      <c r="HE613" s="50"/>
      <c r="HF613" s="50"/>
      <c r="HG613" s="50"/>
      <c r="HH613" s="50"/>
      <c r="HI613" s="50"/>
      <c r="HJ613" s="50"/>
      <c r="HK613" s="50"/>
      <c r="HL613" s="50"/>
      <c r="HM613" s="50"/>
      <c r="HN613" s="50"/>
      <c r="HO613" s="50"/>
      <c r="HP613" s="50"/>
      <c r="HQ613" s="50"/>
      <c r="HR613" s="50"/>
      <c r="HS613" s="50"/>
      <c r="HT613" s="50"/>
      <c r="HU613" s="50"/>
      <c r="HV613" s="50"/>
      <c r="HW613" s="50"/>
      <c r="HX613" s="50"/>
      <c r="HY613" s="50"/>
      <c r="HZ613" s="50"/>
      <c r="IA613" s="50"/>
      <c r="IB613" s="50"/>
      <c r="IC613" s="50"/>
      <c r="ID613" s="50"/>
      <c r="IE613" s="50"/>
      <c r="IF613" s="50"/>
      <c r="IG613" s="50"/>
      <c r="IH613" s="50"/>
      <c r="II613" s="50"/>
      <c r="IJ613" s="50"/>
      <c r="IK613" s="50"/>
      <c r="IL613" s="50"/>
      <c r="IM613" s="50"/>
      <c r="IN613" s="50"/>
      <c r="IO613" s="50"/>
      <c r="IP613" s="50"/>
      <c r="IQ613" s="50"/>
      <c r="IR613" s="50"/>
      <c r="IS613" s="50"/>
      <c r="IT613" s="50"/>
      <c r="IU613" s="50"/>
      <c r="IV613" s="50"/>
    </row>
    <row r="614" spans="1:256" s="251" customFormat="1" x14ac:dyDescent="0.2">
      <c r="A614" s="248"/>
      <c r="B614" s="235"/>
      <c r="C614" s="244"/>
      <c r="D614" s="50"/>
      <c r="E614" s="2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0"/>
      <c r="DA614" s="50"/>
      <c r="DB614" s="50"/>
      <c r="DC614" s="50"/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50"/>
      <c r="EC614" s="50"/>
      <c r="ED614" s="50"/>
      <c r="EE614" s="50"/>
      <c r="EF614" s="50"/>
      <c r="EG614" s="50"/>
      <c r="EH614" s="50"/>
      <c r="EI614" s="50"/>
      <c r="EJ614" s="50"/>
      <c r="EK614" s="50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0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0"/>
      <c r="HW614" s="50"/>
      <c r="HX614" s="50"/>
      <c r="HY614" s="50"/>
      <c r="HZ614" s="50"/>
      <c r="IA614" s="50"/>
      <c r="IB614" s="50"/>
      <c r="IC614" s="50"/>
      <c r="ID614" s="50"/>
      <c r="IE614" s="50"/>
      <c r="IF614" s="50"/>
      <c r="IG614" s="50"/>
      <c r="IH614" s="50"/>
      <c r="II614" s="50"/>
      <c r="IJ614" s="50"/>
      <c r="IK614" s="50"/>
      <c r="IL614" s="50"/>
      <c r="IM614" s="50"/>
      <c r="IN614" s="50"/>
      <c r="IO614" s="50"/>
      <c r="IP614" s="50"/>
      <c r="IQ614" s="50"/>
      <c r="IR614" s="50"/>
      <c r="IS614" s="50"/>
      <c r="IT614" s="50"/>
      <c r="IU614" s="50"/>
      <c r="IV614" s="50"/>
    </row>
    <row r="615" spans="1:256" s="251" customFormat="1" x14ac:dyDescent="0.2">
      <c r="A615" s="248"/>
      <c r="B615" s="235"/>
      <c r="C615" s="244"/>
      <c r="D615" s="50"/>
      <c r="E615" s="2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0"/>
      <c r="CP615" s="50"/>
      <c r="CQ615" s="50"/>
      <c r="CR615" s="50"/>
      <c r="CS615" s="50"/>
      <c r="CT615" s="50"/>
      <c r="CU615" s="50"/>
      <c r="CV615" s="50"/>
      <c r="CW615" s="50"/>
      <c r="CX615" s="50"/>
      <c r="CY615" s="50"/>
      <c r="CZ615" s="50"/>
      <c r="DA615" s="50"/>
      <c r="DB615" s="50"/>
      <c r="DC615" s="50"/>
      <c r="DD615" s="50"/>
      <c r="DE615" s="50"/>
      <c r="DF615" s="50"/>
      <c r="DG615" s="50"/>
      <c r="DH615" s="50"/>
      <c r="DI615" s="50"/>
      <c r="DJ615" s="50"/>
      <c r="DK615" s="50"/>
      <c r="DL615" s="50"/>
      <c r="DM615" s="50"/>
      <c r="DN615" s="50"/>
      <c r="DO615" s="50"/>
      <c r="DP615" s="50"/>
      <c r="DQ615" s="50"/>
      <c r="DR615" s="50"/>
      <c r="DS615" s="50"/>
      <c r="DT615" s="50"/>
      <c r="DU615" s="50"/>
      <c r="DV615" s="50"/>
      <c r="DW615" s="50"/>
      <c r="DX615" s="50"/>
      <c r="DY615" s="50"/>
      <c r="DZ615" s="50"/>
      <c r="EA615" s="50"/>
      <c r="EB615" s="50"/>
      <c r="EC615" s="50"/>
      <c r="ED615" s="50"/>
      <c r="EE615" s="50"/>
      <c r="EF615" s="50"/>
      <c r="EG615" s="50"/>
      <c r="EH615" s="50"/>
      <c r="EI615" s="50"/>
      <c r="EJ615" s="50"/>
      <c r="EK615" s="50"/>
      <c r="EL615" s="50"/>
      <c r="EM615" s="50"/>
      <c r="EN615" s="50"/>
      <c r="EO615" s="50"/>
      <c r="EP615" s="50"/>
      <c r="EQ615" s="50"/>
      <c r="ER615" s="50"/>
      <c r="ES615" s="50"/>
      <c r="ET615" s="50"/>
      <c r="EU615" s="50"/>
      <c r="EV615" s="50"/>
      <c r="EW615" s="50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50"/>
      <c r="FM615" s="50"/>
      <c r="FN615" s="50"/>
      <c r="FO615" s="50"/>
      <c r="FP615" s="50"/>
      <c r="FQ615" s="50"/>
      <c r="FR615" s="50"/>
      <c r="FS615" s="50"/>
      <c r="FT615" s="50"/>
      <c r="FU615" s="50"/>
      <c r="FV615" s="50"/>
      <c r="FW615" s="50"/>
      <c r="FX615" s="50"/>
      <c r="FY615" s="50"/>
      <c r="FZ615" s="50"/>
      <c r="GA615" s="50"/>
      <c r="GB615" s="50"/>
      <c r="GC615" s="50"/>
      <c r="GD615" s="50"/>
      <c r="GE615" s="50"/>
      <c r="GF615" s="50"/>
      <c r="GG615" s="50"/>
      <c r="GH615" s="50"/>
      <c r="GI615" s="50"/>
      <c r="GJ615" s="50"/>
      <c r="GK615" s="50"/>
      <c r="GL615" s="50"/>
      <c r="GM615" s="50"/>
      <c r="GN615" s="50"/>
      <c r="GO615" s="50"/>
      <c r="GP615" s="50"/>
      <c r="GQ615" s="50"/>
      <c r="GR615" s="50"/>
      <c r="GS615" s="50"/>
      <c r="GT615" s="50"/>
      <c r="GU615" s="50"/>
      <c r="GV615" s="50"/>
      <c r="GW615" s="50"/>
      <c r="GX615" s="50"/>
      <c r="GY615" s="50"/>
      <c r="GZ615" s="50"/>
      <c r="HA615" s="50"/>
      <c r="HB615" s="50"/>
      <c r="HC615" s="50"/>
      <c r="HD615" s="50"/>
      <c r="HE615" s="50"/>
      <c r="HF615" s="50"/>
      <c r="HG615" s="50"/>
      <c r="HH615" s="50"/>
      <c r="HI615" s="50"/>
      <c r="HJ615" s="50"/>
      <c r="HK615" s="50"/>
      <c r="HL615" s="50"/>
      <c r="HM615" s="50"/>
      <c r="HN615" s="50"/>
      <c r="HO615" s="50"/>
      <c r="HP615" s="50"/>
      <c r="HQ615" s="50"/>
      <c r="HR615" s="50"/>
      <c r="HS615" s="50"/>
      <c r="HT615" s="50"/>
      <c r="HU615" s="50"/>
      <c r="HV615" s="50"/>
      <c r="HW615" s="50"/>
      <c r="HX615" s="50"/>
      <c r="HY615" s="50"/>
      <c r="HZ615" s="50"/>
      <c r="IA615" s="50"/>
      <c r="IB615" s="50"/>
      <c r="IC615" s="50"/>
      <c r="ID615" s="50"/>
      <c r="IE615" s="50"/>
      <c r="IF615" s="50"/>
      <c r="IG615" s="50"/>
      <c r="IH615" s="50"/>
      <c r="II615" s="50"/>
      <c r="IJ615" s="50"/>
      <c r="IK615" s="50"/>
      <c r="IL615" s="50"/>
      <c r="IM615" s="50"/>
      <c r="IN615" s="50"/>
      <c r="IO615" s="50"/>
      <c r="IP615" s="50"/>
      <c r="IQ615" s="50"/>
      <c r="IR615" s="50"/>
      <c r="IS615" s="50"/>
      <c r="IT615" s="50"/>
      <c r="IU615" s="50"/>
      <c r="IV615" s="50"/>
    </row>
    <row r="616" spans="1:256" s="251" customFormat="1" x14ac:dyDescent="0.2">
      <c r="A616" s="248"/>
      <c r="B616" s="235"/>
      <c r="C616" s="244"/>
      <c r="D616" s="50"/>
      <c r="E616" s="2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  <c r="CL616" s="50"/>
      <c r="CM616" s="50"/>
      <c r="CN616" s="50"/>
      <c r="CO616" s="50"/>
      <c r="CP616" s="50"/>
      <c r="CQ616" s="50"/>
      <c r="CR616" s="50"/>
      <c r="CS616" s="50"/>
      <c r="CT616" s="50"/>
      <c r="CU616" s="50"/>
      <c r="CV616" s="50"/>
      <c r="CW616" s="50"/>
      <c r="CX616" s="50"/>
      <c r="CY616" s="50"/>
      <c r="CZ616" s="50"/>
      <c r="DA616" s="50"/>
      <c r="DB616" s="50"/>
      <c r="DC616" s="50"/>
      <c r="DD616" s="50"/>
      <c r="DE616" s="50"/>
      <c r="DF616" s="50"/>
      <c r="DG616" s="50"/>
      <c r="DH616" s="50"/>
      <c r="DI616" s="50"/>
      <c r="DJ616" s="50"/>
      <c r="DK616" s="50"/>
      <c r="DL616" s="50"/>
      <c r="DM616" s="50"/>
      <c r="DN616" s="50"/>
      <c r="DO616" s="50"/>
      <c r="DP616" s="50"/>
      <c r="DQ616" s="50"/>
      <c r="DR616" s="50"/>
      <c r="DS616" s="50"/>
      <c r="DT616" s="50"/>
      <c r="DU616" s="50"/>
      <c r="DV616" s="50"/>
      <c r="DW616" s="50"/>
      <c r="DX616" s="50"/>
      <c r="DY616" s="50"/>
      <c r="DZ616" s="50"/>
      <c r="EA616" s="50"/>
      <c r="EB616" s="50"/>
      <c r="EC616" s="50"/>
      <c r="ED616" s="50"/>
      <c r="EE616" s="50"/>
      <c r="EF616" s="50"/>
      <c r="EG616" s="50"/>
      <c r="EH616" s="50"/>
      <c r="EI616" s="50"/>
      <c r="EJ616" s="50"/>
      <c r="EK616" s="50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50"/>
      <c r="FQ616" s="50"/>
      <c r="FR616" s="50"/>
      <c r="FS616" s="50"/>
      <c r="FT616" s="50"/>
      <c r="FU616" s="50"/>
      <c r="FV616" s="50"/>
      <c r="FW616" s="50"/>
      <c r="FX616" s="50"/>
      <c r="FY616" s="50"/>
      <c r="FZ616" s="50"/>
      <c r="GA616" s="50"/>
      <c r="GB616" s="50"/>
      <c r="GC616" s="50"/>
      <c r="GD616" s="50"/>
      <c r="GE616" s="50"/>
      <c r="GF616" s="50"/>
      <c r="GG616" s="50"/>
      <c r="GH616" s="50"/>
      <c r="GI616" s="50"/>
      <c r="GJ616" s="50"/>
      <c r="GK616" s="50"/>
      <c r="GL616" s="50"/>
      <c r="GM616" s="50"/>
      <c r="GN616" s="50"/>
      <c r="GO616" s="50"/>
      <c r="GP616" s="50"/>
      <c r="GQ616" s="50"/>
      <c r="GR616" s="50"/>
      <c r="GS616" s="50"/>
      <c r="GT616" s="50"/>
      <c r="GU616" s="50"/>
      <c r="GV616" s="50"/>
      <c r="GW616" s="50"/>
      <c r="GX616" s="50"/>
      <c r="GY616" s="50"/>
      <c r="GZ616" s="50"/>
      <c r="HA616" s="50"/>
      <c r="HB616" s="50"/>
      <c r="HC616" s="50"/>
      <c r="HD616" s="50"/>
      <c r="HE616" s="50"/>
      <c r="HF616" s="50"/>
      <c r="HG616" s="50"/>
      <c r="HH616" s="50"/>
      <c r="HI616" s="50"/>
      <c r="HJ616" s="50"/>
      <c r="HK616" s="50"/>
      <c r="HL616" s="50"/>
      <c r="HM616" s="50"/>
      <c r="HN616" s="50"/>
      <c r="HO616" s="50"/>
      <c r="HP616" s="50"/>
      <c r="HQ616" s="50"/>
      <c r="HR616" s="50"/>
      <c r="HS616" s="50"/>
      <c r="HT616" s="50"/>
      <c r="HU616" s="50"/>
      <c r="HV616" s="50"/>
      <c r="HW616" s="50"/>
      <c r="HX616" s="50"/>
      <c r="HY616" s="50"/>
      <c r="HZ616" s="50"/>
      <c r="IA616" s="50"/>
      <c r="IB616" s="50"/>
      <c r="IC616" s="50"/>
      <c r="ID616" s="50"/>
      <c r="IE616" s="50"/>
      <c r="IF616" s="50"/>
      <c r="IG616" s="50"/>
      <c r="IH616" s="50"/>
      <c r="II616" s="50"/>
      <c r="IJ616" s="50"/>
      <c r="IK616" s="50"/>
      <c r="IL616" s="50"/>
      <c r="IM616" s="50"/>
      <c r="IN616" s="50"/>
      <c r="IO616" s="50"/>
      <c r="IP616" s="50"/>
      <c r="IQ616" s="50"/>
      <c r="IR616" s="50"/>
      <c r="IS616" s="50"/>
      <c r="IT616" s="50"/>
      <c r="IU616" s="50"/>
      <c r="IV616" s="50"/>
    </row>
    <row r="617" spans="1:256" s="251" customFormat="1" x14ac:dyDescent="0.2">
      <c r="A617" s="248"/>
      <c r="B617" s="235"/>
      <c r="C617" s="244"/>
      <c r="D617" s="50"/>
      <c r="E617" s="2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  <c r="CL617" s="50"/>
      <c r="CM617" s="50"/>
      <c r="CN617" s="50"/>
      <c r="CO617" s="50"/>
      <c r="CP617" s="50"/>
      <c r="CQ617" s="50"/>
      <c r="CR617" s="50"/>
      <c r="CS617" s="50"/>
      <c r="CT617" s="50"/>
      <c r="CU617" s="50"/>
      <c r="CV617" s="50"/>
      <c r="CW617" s="50"/>
      <c r="CX617" s="50"/>
      <c r="CY617" s="50"/>
      <c r="CZ617" s="50"/>
      <c r="DA617" s="50"/>
      <c r="DB617" s="50"/>
      <c r="DC617" s="50"/>
      <c r="DD617" s="50"/>
      <c r="DE617" s="50"/>
      <c r="DF617" s="50"/>
      <c r="DG617" s="50"/>
      <c r="DH617" s="50"/>
      <c r="DI617" s="50"/>
      <c r="DJ617" s="50"/>
      <c r="DK617" s="50"/>
      <c r="DL617" s="50"/>
      <c r="DM617" s="50"/>
      <c r="DN617" s="50"/>
      <c r="DO617" s="50"/>
      <c r="DP617" s="50"/>
      <c r="DQ617" s="50"/>
      <c r="DR617" s="50"/>
      <c r="DS617" s="50"/>
      <c r="DT617" s="50"/>
      <c r="DU617" s="50"/>
      <c r="DV617" s="50"/>
      <c r="DW617" s="50"/>
      <c r="DX617" s="50"/>
      <c r="DY617" s="50"/>
      <c r="DZ617" s="50"/>
      <c r="EA617" s="50"/>
      <c r="EB617" s="50"/>
      <c r="EC617" s="50"/>
      <c r="ED617" s="50"/>
      <c r="EE617" s="50"/>
      <c r="EF617" s="50"/>
      <c r="EG617" s="50"/>
      <c r="EH617" s="50"/>
      <c r="EI617" s="50"/>
      <c r="EJ617" s="50"/>
      <c r="EK617" s="50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50"/>
      <c r="FQ617" s="50"/>
      <c r="FR617" s="50"/>
      <c r="FS617" s="50"/>
      <c r="FT617" s="50"/>
      <c r="FU617" s="50"/>
      <c r="FV617" s="50"/>
      <c r="FW617" s="50"/>
      <c r="FX617" s="50"/>
      <c r="FY617" s="50"/>
      <c r="FZ617" s="50"/>
      <c r="GA617" s="50"/>
      <c r="GB617" s="50"/>
      <c r="GC617" s="50"/>
      <c r="GD617" s="50"/>
      <c r="GE617" s="50"/>
      <c r="GF617" s="50"/>
      <c r="GG617" s="50"/>
      <c r="GH617" s="50"/>
      <c r="GI617" s="50"/>
      <c r="GJ617" s="50"/>
      <c r="GK617" s="50"/>
      <c r="GL617" s="50"/>
      <c r="GM617" s="50"/>
      <c r="GN617" s="50"/>
      <c r="GO617" s="50"/>
      <c r="GP617" s="50"/>
      <c r="GQ617" s="50"/>
      <c r="GR617" s="50"/>
      <c r="GS617" s="50"/>
      <c r="GT617" s="50"/>
      <c r="GU617" s="50"/>
      <c r="GV617" s="50"/>
      <c r="GW617" s="50"/>
      <c r="GX617" s="50"/>
      <c r="GY617" s="50"/>
      <c r="GZ617" s="50"/>
      <c r="HA617" s="50"/>
      <c r="HB617" s="50"/>
      <c r="HC617" s="50"/>
      <c r="HD617" s="50"/>
      <c r="HE617" s="50"/>
      <c r="HF617" s="50"/>
      <c r="HG617" s="50"/>
      <c r="HH617" s="50"/>
      <c r="HI617" s="50"/>
      <c r="HJ617" s="50"/>
      <c r="HK617" s="50"/>
      <c r="HL617" s="50"/>
      <c r="HM617" s="50"/>
      <c r="HN617" s="50"/>
      <c r="HO617" s="50"/>
      <c r="HP617" s="50"/>
      <c r="HQ617" s="50"/>
      <c r="HR617" s="50"/>
      <c r="HS617" s="50"/>
      <c r="HT617" s="50"/>
      <c r="HU617" s="50"/>
      <c r="HV617" s="50"/>
      <c r="HW617" s="50"/>
      <c r="HX617" s="50"/>
      <c r="HY617" s="50"/>
      <c r="HZ617" s="50"/>
      <c r="IA617" s="50"/>
      <c r="IB617" s="50"/>
      <c r="IC617" s="50"/>
      <c r="ID617" s="50"/>
      <c r="IE617" s="50"/>
      <c r="IF617" s="50"/>
      <c r="IG617" s="50"/>
      <c r="IH617" s="50"/>
      <c r="II617" s="50"/>
      <c r="IJ617" s="50"/>
      <c r="IK617" s="50"/>
      <c r="IL617" s="50"/>
      <c r="IM617" s="50"/>
      <c r="IN617" s="50"/>
      <c r="IO617" s="50"/>
      <c r="IP617" s="50"/>
      <c r="IQ617" s="50"/>
      <c r="IR617" s="50"/>
      <c r="IS617" s="50"/>
      <c r="IT617" s="50"/>
      <c r="IU617" s="50"/>
      <c r="IV617" s="50"/>
    </row>
    <row r="618" spans="1:256" s="251" customFormat="1" x14ac:dyDescent="0.2">
      <c r="A618" s="248"/>
      <c r="B618" s="235"/>
      <c r="C618" s="244"/>
      <c r="D618" s="50"/>
      <c r="E618" s="2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  <c r="CL618" s="50"/>
      <c r="CM618" s="50"/>
      <c r="CN618" s="50"/>
      <c r="CO618" s="50"/>
      <c r="CP618" s="50"/>
      <c r="CQ618" s="50"/>
      <c r="CR618" s="50"/>
      <c r="CS618" s="50"/>
      <c r="CT618" s="50"/>
      <c r="CU618" s="50"/>
      <c r="CV618" s="50"/>
      <c r="CW618" s="50"/>
      <c r="CX618" s="50"/>
      <c r="CY618" s="50"/>
      <c r="CZ618" s="50"/>
      <c r="DA618" s="50"/>
      <c r="DB618" s="50"/>
      <c r="DC618" s="50"/>
      <c r="DD618" s="50"/>
      <c r="DE618" s="50"/>
      <c r="DF618" s="50"/>
      <c r="DG618" s="50"/>
      <c r="DH618" s="50"/>
      <c r="DI618" s="50"/>
      <c r="DJ618" s="50"/>
      <c r="DK618" s="50"/>
      <c r="DL618" s="50"/>
      <c r="DM618" s="50"/>
      <c r="DN618" s="50"/>
      <c r="DO618" s="50"/>
      <c r="DP618" s="50"/>
      <c r="DQ618" s="50"/>
      <c r="DR618" s="50"/>
      <c r="DS618" s="50"/>
      <c r="DT618" s="50"/>
      <c r="DU618" s="50"/>
      <c r="DV618" s="50"/>
      <c r="DW618" s="50"/>
      <c r="DX618" s="50"/>
      <c r="DY618" s="50"/>
      <c r="DZ618" s="50"/>
      <c r="EA618" s="50"/>
      <c r="EB618" s="50"/>
      <c r="EC618" s="50"/>
      <c r="ED618" s="50"/>
      <c r="EE618" s="50"/>
      <c r="EF618" s="50"/>
      <c r="EG618" s="50"/>
      <c r="EH618" s="50"/>
      <c r="EI618" s="50"/>
      <c r="EJ618" s="50"/>
      <c r="EK618" s="50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50"/>
      <c r="FQ618" s="50"/>
      <c r="FR618" s="50"/>
      <c r="FS618" s="50"/>
      <c r="FT618" s="50"/>
      <c r="FU618" s="50"/>
      <c r="FV618" s="50"/>
      <c r="FW618" s="50"/>
      <c r="FX618" s="50"/>
      <c r="FY618" s="50"/>
      <c r="FZ618" s="50"/>
      <c r="GA618" s="50"/>
      <c r="GB618" s="50"/>
      <c r="GC618" s="50"/>
      <c r="GD618" s="50"/>
      <c r="GE618" s="50"/>
      <c r="GF618" s="50"/>
      <c r="GG618" s="50"/>
      <c r="GH618" s="50"/>
      <c r="GI618" s="50"/>
      <c r="GJ618" s="50"/>
      <c r="GK618" s="50"/>
      <c r="GL618" s="50"/>
      <c r="GM618" s="50"/>
      <c r="GN618" s="50"/>
      <c r="GO618" s="50"/>
      <c r="GP618" s="50"/>
      <c r="GQ618" s="50"/>
      <c r="GR618" s="50"/>
      <c r="GS618" s="50"/>
      <c r="GT618" s="50"/>
      <c r="GU618" s="50"/>
      <c r="GV618" s="50"/>
      <c r="GW618" s="50"/>
      <c r="GX618" s="50"/>
      <c r="GY618" s="50"/>
      <c r="GZ618" s="50"/>
      <c r="HA618" s="50"/>
      <c r="HB618" s="50"/>
      <c r="HC618" s="50"/>
      <c r="HD618" s="50"/>
      <c r="HE618" s="50"/>
      <c r="HF618" s="50"/>
      <c r="HG618" s="50"/>
      <c r="HH618" s="50"/>
      <c r="HI618" s="50"/>
      <c r="HJ618" s="50"/>
      <c r="HK618" s="50"/>
      <c r="HL618" s="50"/>
      <c r="HM618" s="50"/>
      <c r="HN618" s="50"/>
      <c r="HO618" s="50"/>
      <c r="HP618" s="50"/>
      <c r="HQ618" s="50"/>
      <c r="HR618" s="50"/>
      <c r="HS618" s="50"/>
      <c r="HT618" s="50"/>
      <c r="HU618" s="50"/>
      <c r="HV618" s="50"/>
      <c r="HW618" s="50"/>
      <c r="HX618" s="50"/>
      <c r="HY618" s="50"/>
      <c r="HZ618" s="50"/>
      <c r="IA618" s="50"/>
      <c r="IB618" s="50"/>
      <c r="IC618" s="50"/>
      <c r="ID618" s="50"/>
      <c r="IE618" s="50"/>
      <c r="IF618" s="50"/>
      <c r="IG618" s="50"/>
      <c r="IH618" s="50"/>
      <c r="II618" s="50"/>
      <c r="IJ618" s="50"/>
      <c r="IK618" s="50"/>
      <c r="IL618" s="50"/>
      <c r="IM618" s="50"/>
      <c r="IN618" s="50"/>
      <c r="IO618" s="50"/>
      <c r="IP618" s="50"/>
      <c r="IQ618" s="50"/>
      <c r="IR618" s="50"/>
      <c r="IS618" s="50"/>
      <c r="IT618" s="50"/>
      <c r="IU618" s="50"/>
      <c r="IV618" s="50"/>
    </row>
    <row r="619" spans="1:256" s="251" customFormat="1" x14ac:dyDescent="0.2">
      <c r="A619" s="248"/>
      <c r="B619" s="235"/>
      <c r="C619" s="244"/>
      <c r="D619" s="50"/>
      <c r="E619" s="2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  <c r="CL619" s="50"/>
      <c r="CM619" s="50"/>
      <c r="CN619" s="50"/>
      <c r="CO619" s="50"/>
      <c r="CP619" s="50"/>
      <c r="CQ619" s="50"/>
      <c r="CR619" s="50"/>
      <c r="CS619" s="50"/>
      <c r="CT619" s="50"/>
      <c r="CU619" s="50"/>
      <c r="CV619" s="50"/>
      <c r="CW619" s="50"/>
      <c r="CX619" s="50"/>
      <c r="CY619" s="50"/>
      <c r="CZ619" s="50"/>
      <c r="DA619" s="50"/>
      <c r="DB619" s="50"/>
      <c r="DC619" s="50"/>
      <c r="DD619" s="50"/>
      <c r="DE619" s="50"/>
      <c r="DF619" s="50"/>
      <c r="DG619" s="50"/>
      <c r="DH619" s="50"/>
      <c r="DI619" s="50"/>
      <c r="DJ619" s="50"/>
      <c r="DK619" s="50"/>
      <c r="DL619" s="50"/>
      <c r="DM619" s="50"/>
      <c r="DN619" s="50"/>
      <c r="DO619" s="50"/>
      <c r="DP619" s="50"/>
      <c r="DQ619" s="50"/>
      <c r="DR619" s="50"/>
      <c r="DS619" s="50"/>
      <c r="DT619" s="50"/>
      <c r="DU619" s="50"/>
      <c r="DV619" s="50"/>
      <c r="DW619" s="50"/>
      <c r="DX619" s="50"/>
      <c r="DY619" s="50"/>
      <c r="DZ619" s="50"/>
      <c r="EA619" s="50"/>
      <c r="EB619" s="50"/>
      <c r="EC619" s="50"/>
      <c r="ED619" s="50"/>
      <c r="EE619" s="50"/>
      <c r="EF619" s="50"/>
      <c r="EG619" s="50"/>
      <c r="EH619" s="50"/>
      <c r="EI619" s="50"/>
      <c r="EJ619" s="50"/>
      <c r="EK619" s="50"/>
      <c r="EL619" s="50"/>
      <c r="EM619" s="50"/>
      <c r="EN619" s="50"/>
      <c r="EO619" s="50"/>
      <c r="EP619" s="50"/>
      <c r="EQ619" s="50"/>
      <c r="ER619" s="50"/>
      <c r="ES619" s="50"/>
      <c r="ET619" s="50"/>
      <c r="EU619" s="50"/>
      <c r="EV619" s="50"/>
      <c r="EW619" s="50"/>
      <c r="EX619" s="50"/>
      <c r="EY619" s="50"/>
      <c r="EZ619" s="50"/>
      <c r="FA619" s="50"/>
      <c r="FB619" s="50"/>
      <c r="FC619" s="50"/>
      <c r="FD619" s="50"/>
      <c r="FE619" s="50"/>
      <c r="FF619" s="50"/>
      <c r="FG619" s="50"/>
      <c r="FH619" s="50"/>
      <c r="FI619" s="50"/>
      <c r="FJ619" s="50"/>
      <c r="FK619" s="50"/>
      <c r="FL619" s="50"/>
      <c r="FM619" s="50"/>
      <c r="FN619" s="50"/>
      <c r="FO619" s="50"/>
      <c r="FP619" s="50"/>
      <c r="FQ619" s="50"/>
      <c r="FR619" s="50"/>
      <c r="FS619" s="50"/>
      <c r="FT619" s="50"/>
      <c r="FU619" s="50"/>
      <c r="FV619" s="50"/>
      <c r="FW619" s="50"/>
      <c r="FX619" s="50"/>
      <c r="FY619" s="50"/>
      <c r="FZ619" s="50"/>
      <c r="GA619" s="50"/>
      <c r="GB619" s="50"/>
      <c r="GC619" s="50"/>
      <c r="GD619" s="50"/>
      <c r="GE619" s="50"/>
      <c r="GF619" s="50"/>
      <c r="GG619" s="50"/>
      <c r="GH619" s="50"/>
      <c r="GI619" s="50"/>
      <c r="GJ619" s="50"/>
      <c r="GK619" s="50"/>
      <c r="GL619" s="50"/>
      <c r="GM619" s="50"/>
      <c r="GN619" s="50"/>
      <c r="GO619" s="50"/>
      <c r="GP619" s="50"/>
      <c r="GQ619" s="50"/>
      <c r="GR619" s="50"/>
      <c r="GS619" s="50"/>
      <c r="GT619" s="50"/>
      <c r="GU619" s="50"/>
      <c r="GV619" s="50"/>
      <c r="GW619" s="50"/>
      <c r="GX619" s="50"/>
      <c r="GY619" s="50"/>
      <c r="GZ619" s="50"/>
      <c r="HA619" s="50"/>
      <c r="HB619" s="50"/>
      <c r="HC619" s="50"/>
      <c r="HD619" s="50"/>
      <c r="HE619" s="50"/>
      <c r="HF619" s="50"/>
      <c r="HG619" s="50"/>
      <c r="HH619" s="50"/>
      <c r="HI619" s="50"/>
      <c r="HJ619" s="50"/>
      <c r="HK619" s="50"/>
      <c r="HL619" s="50"/>
      <c r="HM619" s="50"/>
      <c r="HN619" s="50"/>
      <c r="HO619" s="50"/>
      <c r="HP619" s="50"/>
      <c r="HQ619" s="50"/>
      <c r="HR619" s="50"/>
      <c r="HS619" s="50"/>
      <c r="HT619" s="50"/>
      <c r="HU619" s="50"/>
      <c r="HV619" s="50"/>
      <c r="HW619" s="50"/>
      <c r="HX619" s="50"/>
      <c r="HY619" s="50"/>
      <c r="HZ619" s="50"/>
      <c r="IA619" s="50"/>
      <c r="IB619" s="50"/>
      <c r="IC619" s="50"/>
      <c r="ID619" s="50"/>
      <c r="IE619" s="50"/>
      <c r="IF619" s="50"/>
      <c r="IG619" s="50"/>
      <c r="IH619" s="50"/>
      <c r="II619" s="50"/>
      <c r="IJ619" s="50"/>
      <c r="IK619" s="50"/>
      <c r="IL619" s="50"/>
      <c r="IM619" s="50"/>
      <c r="IN619" s="50"/>
      <c r="IO619" s="50"/>
      <c r="IP619" s="50"/>
      <c r="IQ619" s="50"/>
      <c r="IR619" s="50"/>
      <c r="IS619" s="50"/>
      <c r="IT619" s="50"/>
      <c r="IU619" s="50"/>
      <c r="IV619" s="50"/>
    </row>
    <row r="620" spans="1:256" s="251" customFormat="1" x14ac:dyDescent="0.2">
      <c r="A620" s="248"/>
      <c r="B620" s="235"/>
      <c r="C620" s="244"/>
      <c r="D620" s="50"/>
      <c r="E620" s="2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  <c r="CL620" s="50"/>
      <c r="CM620" s="50"/>
      <c r="CN620" s="50"/>
      <c r="CO620" s="50"/>
      <c r="CP620" s="50"/>
      <c r="CQ620" s="50"/>
      <c r="CR620" s="50"/>
      <c r="CS620" s="50"/>
      <c r="CT620" s="50"/>
      <c r="CU620" s="50"/>
      <c r="CV620" s="50"/>
      <c r="CW620" s="50"/>
      <c r="CX620" s="50"/>
      <c r="CY620" s="50"/>
      <c r="CZ620" s="50"/>
      <c r="DA620" s="50"/>
      <c r="DB620" s="50"/>
      <c r="DC620" s="50"/>
      <c r="DD620" s="50"/>
      <c r="DE620" s="50"/>
      <c r="DF620" s="50"/>
      <c r="DG620" s="50"/>
      <c r="DH620" s="50"/>
      <c r="DI620" s="50"/>
      <c r="DJ620" s="50"/>
      <c r="DK620" s="50"/>
      <c r="DL620" s="50"/>
      <c r="DM620" s="50"/>
      <c r="DN620" s="50"/>
      <c r="DO620" s="50"/>
      <c r="DP620" s="50"/>
      <c r="DQ620" s="50"/>
      <c r="DR620" s="50"/>
      <c r="DS620" s="50"/>
      <c r="DT620" s="50"/>
      <c r="DU620" s="50"/>
      <c r="DV620" s="50"/>
      <c r="DW620" s="50"/>
      <c r="DX620" s="50"/>
      <c r="DY620" s="50"/>
      <c r="DZ620" s="50"/>
      <c r="EA620" s="50"/>
      <c r="EB620" s="50"/>
      <c r="EC620" s="50"/>
      <c r="ED620" s="50"/>
      <c r="EE620" s="50"/>
      <c r="EF620" s="50"/>
      <c r="EG620" s="50"/>
      <c r="EH620" s="50"/>
      <c r="EI620" s="50"/>
      <c r="EJ620" s="50"/>
      <c r="EK620" s="50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50"/>
      <c r="FS620" s="50"/>
      <c r="FT620" s="50"/>
      <c r="FU620" s="50"/>
      <c r="FV620" s="50"/>
      <c r="FW620" s="50"/>
      <c r="FX620" s="50"/>
      <c r="FY620" s="50"/>
      <c r="FZ620" s="50"/>
      <c r="GA620" s="50"/>
      <c r="GB620" s="50"/>
      <c r="GC620" s="50"/>
      <c r="GD620" s="50"/>
      <c r="GE620" s="50"/>
      <c r="GF620" s="50"/>
      <c r="GG620" s="50"/>
      <c r="GH620" s="50"/>
      <c r="GI620" s="50"/>
      <c r="GJ620" s="50"/>
      <c r="GK620" s="50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0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0"/>
      <c r="HJ620" s="50"/>
      <c r="HK620" s="50"/>
      <c r="HL620" s="50"/>
      <c r="HM620" s="50"/>
      <c r="HN620" s="50"/>
      <c r="HO620" s="50"/>
      <c r="HP620" s="50"/>
      <c r="HQ620" s="50"/>
      <c r="HR620" s="50"/>
      <c r="HS620" s="50"/>
      <c r="HT620" s="50"/>
      <c r="HU620" s="50"/>
      <c r="HV620" s="50"/>
      <c r="HW620" s="50"/>
      <c r="HX620" s="50"/>
      <c r="HY620" s="50"/>
      <c r="HZ620" s="50"/>
      <c r="IA620" s="50"/>
      <c r="IB620" s="50"/>
      <c r="IC620" s="50"/>
      <c r="ID620" s="50"/>
      <c r="IE620" s="50"/>
      <c r="IF620" s="50"/>
      <c r="IG620" s="50"/>
      <c r="IH620" s="50"/>
      <c r="II620" s="50"/>
      <c r="IJ620" s="50"/>
      <c r="IK620" s="50"/>
      <c r="IL620" s="50"/>
      <c r="IM620" s="50"/>
      <c r="IN620" s="50"/>
      <c r="IO620" s="50"/>
      <c r="IP620" s="50"/>
      <c r="IQ620" s="50"/>
      <c r="IR620" s="50"/>
      <c r="IS620" s="50"/>
      <c r="IT620" s="50"/>
      <c r="IU620" s="50"/>
      <c r="IV620" s="50"/>
    </row>
    <row r="621" spans="1:256" s="251" customFormat="1" x14ac:dyDescent="0.2">
      <c r="A621" s="248"/>
      <c r="B621" s="235"/>
      <c r="C621" s="244"/>
      <c r="D621" s="50"/>
      <c r="E621" s="2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  <c r="CL621" s="50"/>
      <c r="CM621" s="50"/>
      <c r="CN621" s="50"/>
      <c r="CO621" s="50"/>
      <c r="CP621" s="50"/>
      <c r="CQ621" s="50"/>
      <c r="CR621" s="50"/>
      <c r="CS621" s="50"/>
      <c r="CT621" s="50"/>
      <c r="CU621" s="50"/>
      <c r="CV621" s="50"/>
      <c r="CW621" s="50"/>
      <c r="CX621" s="50"/>
      <c r="CY621" s="50"/>
      <c r="CZ621" s="50"/>
      <c r="DA621" s="50"/>
      <c r="DB621" s="50"/>
      <c r="DC621" s="50"/>
      <c r="DD621" s="50"/>
      <c r="DE621" s="50"/>
      <c r="DF621" s="50"/>
      <c r="DG621" s="50"/>
      <c r="DH621" s="50"/>
      <c r="DI621" s="50"/>
      <c r="DJ621" s="50"/>
      <c r="DK621" s="50"/>
      <c r="DL621" s="50"/>
      <c r="DM621" s="50"/>
      <c r="DN621" s="50"/>
      <c r="DO621" s="50"/>
      <c r="DP621" s="50"/>
      <c r="DQ621" s="50"/>
      <c r="DR621" s="50"/>
      <c r="DS621" s="50"/>
      <c r="DT621" s="50"/>
      <c r="DU621" s="50"/>
      <c r="DV621" s="50"/>
      <c r="DW621" s="50"/>
      <c r="DX621" s="50"/>
      <c r="DY621" s="50"/>
      <c r="DZ621" s="50"/>
      <c r="EA621" s="50"/>
      <c r="EB621" s="50"/>
      <c r="EC621" s="50"/>
      <c r="ED621" s="50"/>
      <c r="EE621" s="50"/>
      <c r="EF621" s="50"/>
      <c r="EG621" s="50"/>
      <c r="EH621" s="50"/>
      <c r="EI621" s="50"/>
      <c r="EJ621" s="50"/>
      <c r="EK621" s="50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50"/>
      <c r="FS621" s="50"/>
      <c r="FT621" s="5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50"/>
      <c r="GJ621" s="50"/>
      <c r="GK621" s="50"/>
      <c r="GL621" s="50"/>
      <c r="GM621" s="50"/>
      <c r="GN621" s="5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0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0"/>
      <c r="HJ621" s="50"/>
      <c r="HK621" s="50"/>
      <c r="HL621" s="50"/>
      <c r="HM621" s="50"/>
      <c r="HN621" s="50"/>
      <c r="HO621" s="50"/>
      <c r="HP621" s="50"/>
      <c r="HQ621" s="50"/>
      <c r="HR621" s="50"/>
      <c r="HS621" s="50"/>
      <c r="HT621" s="50"/>
      <c r="HU621" s="50"/>
      <c r="HV621" s="50"/>
      <c r="HW621" s="50"/>
      <c r="HX621" s="50"/>
      <c r="HY621" s="50"/>
      <c r="HZ621" s="50"/>
      <c r="IA621" s="50"/>
      <c r="IB621" s="50"/>
      <c r="IC621" s="50"/>
      <c r="ID621" s="50"/>
      <c r="IE621" s="50"/>
      <c r="IF621" s="50"/>
      <c r="IG621" s="50"/>
      <c r="IH621" s="50"/>
      <c r="II621" s="50"/>
      <c r="IJ621" s="50"/>
      <c r="IK621" s="50"/>
      <c r="IL621" s="50"/>
      <c r="IM621" s="50"/>
      <c r="IN621" s="50"/>
      <c r="IO621" s="50"/>
      <c r="IP621" s="50"/>
      <c r="IQ621" s="50"/>
      <c r="IR621" s="50"/>
      <c r="IS621" s="50"/>
      <c r="IT621" s="50"/>
      <c r="IU621" s="50"/>
      <c r="IV621" s="50"/>
    </row>
    <row r="622" spans="1:256" s="251" customFormat="1" x14ac:dyDescent="0.2">
      <c r="A622" s="248"/>
      <c r="B622" s="235"/>
      <c r="C622" s="244"/>
      <c r="D622" s="50"/>
      <c r="E622" s="2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  <c r="CL622" s="50"/>
      <c r="CM622" s="50"/>
      <c r="CN622" s="50"/>
      <c r="CO622" s="50"/>
      <c r="CP622" s="50"/>
      <c r="CQ622" s="50"/>
      <c r="CR622" s="50"/>
      <c r="CS622" s="50"/>
      <c r="CT622" s="50"/>
      <c r="CU622" s="50"/>
      <c r="CV622" s="50"/>
      <c r="CW622" s="50"/>
      <c r="CX622" s="50"/>
      <c r="CY622" s="50"/>
      <c r="CZ622" s="50"/>
      <c r="DA622" s="50"/>
      <c r="DB622" s="50"/>
      <c r="DC622" s="50"/>
      <c r="DD622" s="50"/>
      <c r="DE622" s="50"/>
      <c r="DF622" s="50"/>
      <c r="DG622" s="50"/>
      <c r="DH622" s="50"/>
      <c r="DI622" s="50"/>
      <c r="DJ622" s="50"/>
      <c r="DK622" s="50"/>
      <c r="DL622" s="50"/>
      <c r="DM622" s="50"/>
      <c r="DN622" s="50"/>
      <c r="DO622" s="50"/>
      <c r="DP622" s="50"/>
      <c r="DQ622" s="50"/>
      <c r="DR622" s="50"/>
      <c r="DS622" s="50"/>
      <c r="DT622" s="50"/>
      <c r="DU622" s="50"/>
      <c r="DV622" s="50"/>
      <c r="DW622" s="50"/>
      <c r="DX622" s="50"/>
      <c r="DY622" s="50"/>
      <c r="DZ622" s="50"/>
      <c r="EA622" s="50"/>
      <c r="EB622" s="50"/>
      <c r="EC622" s="50"/>
      <c r="ED622" s="50"/>
      <c r="EE622" s="50"/>
      <c r="EF622" s="50"/>
      <c r="EG622" s="50"/>
      <c r="EH622" s="50"/>
      <c r="EI622" s="50"/>
      <c r="EJ622" s="50"/>
      <c r="EK622" s="50"/>
      <c r="EL622" s="50"/>
      <c r="EM622" s="50"/>
      <c r="EN622" s="50"/>
      <c r="EO622" s="50"/>
      <c r="EP622" s="50"/>
      <c r="EQ622" s="50"/>
      <c r="ER622" s="50"/>
      <c r="ES622" s="50"/>
      <c r="ET622" s="50"/>
      <c r="EU622" s="50"/>
      <c r="EV622" s="50"/>
      <c r="EW622" s="50"/>
      <c r="EX622" s="50"/>
      <c r="EY622" s="50"/>
      <c r="EZ622" s="50"/>
      <c r="FA622" s="50"/>
      <c r="FB622" s="50"/>
      <c r="FC622" s="50"/>
      <c r="FD622" s="50"/>
      <c r="FE622" s="50"/>
      <c r="FF622" s="50"/>
      <c r="FG622" s="50"/>
      <c r="FH622" s="50"/>
      <c r="FI622" s="50"/>
      <c r="FJ622" s="50"/>
      <c r="FK622" s="50"/>
      <c r="FL622" s="50"/>
      <c r="FM622" s="50"/>
      <c r="FN622" s="50"/>
      <c r="FO622" s="50"/>
      <c r="FP622" s="50"/>
      <c r="FQ622" s="50"/>
      <c r="FR622" s="50"/>
      <c r="FS622" s="50"/>
      <c r="FT622" s="50"/>
      <c r="FU622" s="5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50"/>
      <c r="GJ622" s="50"/>
      <c r="GK622" s="50"/>
      <c r="GL622" s="50"/>
      <c r="GM622" s="50"/>
      <c r="GN622" s="5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0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0"/>
      <c r="HJ622" s="50"/>
      <c r="HK622" s="50"/>
      <c r="HL622" s="50"/>
      <c r="HM622" s="50"/>
      <c r="HN622" s="50"/>
      <c r="HO622" s="50"/>
      <c r="HP622" s="50"/>
      <c r="HQ622" s="50"/>
      <c r="HR622" s="50"/>
      <c r="HS622" s="50"/>
      <c r="HT622" s="50"/>
      <c r="HU622" s="50"/>
      <c r="HV622" s="50"/>
      <c r="HW622" s="50"/>
      <c r="HX622" s="50"/>
      <c r="HY622" s="50"/>
      <c r="HZ622" s="50"/>
      <c r="IA622" s="50"/>
      <c r="IB622" s="50"/>
      <c r="IC622" s="50"/>
      <c r="ID622" s="50"/>
      <c r="IE622" s="50"/>
      <c r="IF622" s="50"/>
      <c r="IG622" s="50"/>
      <c r="IH622" s="50"/>
      <c r="II622" s="50"/>
      <c r="IJ622" s="50"/>
      <c r="IK622" s="50"/>
      <c r="IL622" s="50"/>
      <c r="IM622" s="50"/>
      <c r="IN622" s="50"/>
      <c r="IO622" s="50"/>
      <c r="IP622" s="50"/>
      <c r="IQ622" s="50"/>
      <c r="IR622" s="50"/>
      <c r="IS622" s="50"/>
      <c r="IT622" s="50"/>
      <c r="IU622" s="50"/>
      <c r="IV622" s="50"/>
    </row>
    <row r="623" spans="1:256" s="251" customFormat="1" x14ac:dyDescent="0.2">
      <c r="A623" s="248"/>
      <c r="B623" s="235"/>
      <c r="C623" s="244"/>
      <c r="D623" s="50"/>
      <c r="E623" s="2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  <c r="CL623" s="50"/>
      <c r="CM623" s="50"/>
      <c r="CN623" s="50"/>
      <c r="CO623" s="50"/>
      <c r="CP623" s="50"/>
      <c r="CQ623" s="50"/>
      <c r="CR623" s="50"/>
      <c r="CS623" s="50"/>
      <c r="CT623" s="50"/>
      <c r="CU623" s="50"/>
      <c r="CV623" s="50"/>
      <c r="CW623" s="50"/>
      <c r="CX623" s="50"/>
      <c r="CY623" s="50"/>
      <c r="CZ623" s="50"/>
      <c r="DA623" s="50"/>
      <c r="DB623" s="50"/>
      <c r="DC623" s="50"/>
      <c r="DD623" s="50"/>
      <c r="DE623" s="50"/>
      <c r="DF623" s="50"/>
      <c r="DG623" s="50"/>
      <c r="DH623" s="50"/>
      <c r="DI623" s="50"/>
      <c r="DJ623" s="50"/>
      <c r="DK623" s="50"/>
      <c r="DL623" s="50"/>
      <c r="DM623" s="50"/>
      <c r="DN623" s="50"/>
      <c r="DO623" s="50"/>
      <c r="DP623" s="50"/>
      <c r="DQ623" s="50"/>
      <c r="DR623" s="50"/>
      <c r="DS623" s="50"/>
      <c r="DT623" s="50"/>
      <c r="DU623" s="50"/>
      <c r="DV623" s="50"/>
      <c r="DW623" s="50"/>
      <c r="DX623" s="50"/>
      <c r="DY623" s="50"/>
      <c r="DZ623" s="50"/>
      <c r="EA623" s="50"/>
      <c r="EB623" s="50"/>
      <c r="EC623" s="50"/>
      <c r="ED623" s="50"/>
      <c r="EE623" s="50"/>
      <c r="EF623" s="50"/>
      <c r="EG623" s="50"/>
      <c r="EH623" s="50"/>
      <c r="EI623" s="50"/>
      <c r="EJ623" s="50"/>
      <c r="EK623" s="50"/>
      <c r="EL623" s="50"/>
      <c r="EM623" s="50"/>
      <c r="EN623" s="50"/>
      <c r="EO623" s="50"/>
      <c r="EP623" s="50"/>
      <c r="EQ623" s="50"/>
      <c r="ER623" s="50"/>
      <c r="ES623" s="50"/>
      <c r="ET623" s="50"/>
      <c r="EU623" s="50"/>
      <c r="EV623" s="50"/>
      <c r="EW623" s="50"/>
      <c r="EX623" s="50"/>
      <c r="EY623" s="50"/>
      <c r="EZ623" s="50"/>
      <c r="FA623" s="50"/>
      <c r="FB623" s="50"/>
      <c r="FC623" s="50"/>
      <c r="FD623" s="50"/>
      <c r="FE623" s="50"/>
      <c r="FF623" s="50"/>
      <c r="FG623" s="50"/>
      <c r="FH623" s="50"/>
      <c r="FI623" s="50"/>
      <c r="FJ623" s="50"/>
      <c r="FK623" s="50"/>
      <c r="FL623" s="50"/>
      <c r="FM623" s="50"/>
      <c r="FN623" s="50"/>
      <c r="FO623" s="50"/>
      <c r="FP623" s="50"/>
      <c r="FQ623" s="50"/>
      <c r="FR623" s="50"/>
      <c r="FS623" s="50"/>
      <c r="FT623" s="50"/>
      <c r="FU623" s="5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50"/>
      <c r="GJ623" s="50"/>
      <c r="GK623" s="50"/>
      <c r="GL623" s="50"/>
      <c r="GM623" s="50"/>
      <c r="GN623" s="5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0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  <c r="HK623" s="50"/>
      <c r="HL623" s="50"/>
      <c r="HM623" s="50"/>
      <c r="HN623" s="50"/>
      <c r="HO623" s="50"/>
      <c r="HP623" s="50"/>
      <c r="HQ623" s="50"/>
      <c r="HR623" s="50"/>
      <c r="HS623" s="50"/>
      <c r="HT623" s="50"/>
      <c r="HU623" s="50"/>
      <c r="HV623" s="50"/>
      <c r="HW623" s="50"/>
      <c r="HX623" s="50"/>
      <c r="HY623" s="50"/>
      <c r="HZ623" s="50"/>
      <c r="IA623" s="50"/>
      <c r="IB623" s="50"/>
      <c r="IC623" s="50"/>
      <c r="ID623" s="50"/>
      <c r="IE623" s="50"/>
      <c r="IF623" s="50"/>
      <c r="IG623" s="50"/>
      <c r="IH623" s="50"/>
      <c r="II623" s="50"/>
      <c r="IJ623" s="50"/>
      <c r="IK623" s="50"/>
      <c r="IL623" s="50"/>
      <c r="IM623" s="50"/>
      <c r="IN623" s="50"/>
      <c r="IO623" s="50"/>
      <c r="IP623" s="50"/>
      <c r="IQ623" s="50"/>
      <c r="IR623" s="50"/>
      <c r="IS623" s="50"/>
      <c r="IT623" s="50"/>
      <c r="IU623" s="50"/>
      <c r="IV623" s="50"/>
    </row>
    <row r="624" spans="1:256" s="251" customFormat="1" x14ac:dyDescent="0.2">
      <c r="A624" s="248"/>
      <c r="B624" s="235"/>
      <c r="C624" s="244"/>
      <c r="D624" s="50"/>
      <c r="E624" s="2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  <c r="CL624" s="50"/>
      <c r="CM624" s="50"/>
      <c r="CN624" s="50"/>
      <c r="CO624" s="50"/>
      <c r="CP624" s="50"/>
      <c r="CQ624" s="50"/>
      <c r="CR624" s="50"/>
      <c r="CS624" s="50"/>
      <c r="CT624" s="50"/>
      <c r="CU624" s="50"/>
      <c r="CV624" s="50"/>
      <c r="CW624" s="50"/>
      <c r="CX624" s="50"/>
      <c r="CY624" s="50"/>
      <c r="CZ624" s="50"/>
      <c r="DA624" s="50"/>
      <c r="DB624" s="50"/>
      <c r="DC624" s="50"/>
      <c r="DD624" s="50"/>
      <c r="DE624" s="50"/>
      <c r="DF624" s="50"/>
      <c r="DG624" s="50"/>
      <c r="DH624" s="50"/>
      <c r="DI624" s="50"/>
      <c r="DJ624" s="50"/>
      <c r="DK624" s="50"/>
      <c r="DL624" s="50"/>
      <c r="DM624" s="50"/>
      <c r="DN624" s="50"/>
      <c r="DO624" s="50"/>
      <c r="DP624" s="50"/>
      <c r="DQ624" s="50"/>
      <c r="DR624" s="50"/>
      <c r="DS624" s="50"/>
      <c r="DT624" s="50"/>
      <c r="DU624" s="50"/>
      <c r="DV624" s="50"/>
      <c r="DW624" s="50"/>
      <c r="DX624" s="50"/>
      <c r="DY624" s="50"/>
      <c r="DZ624" s="50"/>
      <c r="EA624" s="50"/>
      <c r="EB624" s="50"/>
      <c r="EC624" s="50"/>
      <c r="ED624" s="50"/>
      <c r="EE624" s="50"/>
      <c r="EF624" s="50"/>
      <c r="EG624" s="50"/>
      <c r="EH624" s="50"/>
      <c r="EI624" s="50"/>
      <c r="EJ624" s="50"/>
      <c r="EK624" s="50"/>
      <c r="EL624" s="50"/>
      <c r="EM624" s="50"/>
      <c r="EN624" s="50"/>
      <c r="EO624" s="50"/>
      <c r="EP624" s="50"/>
      <c r="EQ624" s="50"/>
      <c r="ER624" s="50"/>
      <c r="ES624" s="50"/>
      <c r="ET624" s="50"/>
      <c r="EU624" s="50"/>
      <c r="EV624" s="50"/>
      <c r="EW624" s="50"/>
      <c r="EX624" s="50"/>
      <c r="EY624" s="50"/>
      <c r="EZ624" s="50"/>
      <c r="FA624" s="50"/>
      <c r="FB624" s="50"/>
      <c r="FC624" s="50"/>
      <c r="FD624" s="50"/>
      <c r="FE624" s="50"/>
      <c r="FF624" s="50"/>
      <c r="FG624" s="50"/>
      <c r="FH624" s="50"/>
      <c r="FI624" s="50"/>
      <c r="FJ624" s="50"/>
      <c r="FK624" s="50"/>
      <c r="FL624" s="50"/>
      <c r="FM624" s="50"/>
      <c r="FN624" s="50"/>
      <c r="FO624" s="50"/>
      <c r="FP624" s="50"/>
      <c r="FQ624" s="50"/>
      <c r="FR624" s="50"/>
      <c r="FS624" s="50"/>
      <c r="FT624" s="50"/>
      <c r="FU624" s="5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50"/>
      <c r="GJ624" s="50"/>
      <c r="GK624" s="50"/>
      <c r="GL624" s="50"/>
      <c r="GM624" s="50"/>
      <c r="GN624" s="5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0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  <c r="HK624" s="50"/>
      <c r="HL624" s="50"/>
      <c r="HM624" s="50"/>
      <c r="HN624" s="50"/>
      <c r="HO624" s="50"/>
      <c r="HP624" s="50"/>
      <c r="HQ624" s="50"/>
      <c r="HR624" s="50"/>
      <c r="HS624" s="50"/>
      <c r="HT624" s="50"/>
      <c r="HU624" s="50"/>
      <c r="HV624" s="50"/>
      <c r="HW624" s="50"/>
      <c r="HX624" s="50"/>
      <c r="HY624" s="50"/>
      <c r="HZ624" s="50"/>
      <c r="IA624" s="50"/>
      <c r="IB624" s="50"/>
      <c r="IC624" s="50"/>
      <c r="ID624" s="50"/>
      <c r="IE624" s="50"/>
      <c r="IF624" s="50"/>
      <c r="IG624" s="50"/>
      <c r="IH624" s="50"/>
      <c r="II624" s="50"/>
      <c r="IJ624" s="50"/>
      <c r="IK624" s="50"/>
      <c r="IL624" s="50"/>
      <c r="IM624" s="50"/>
      <c r="IN624" s="50"/>
      <c r="IO624" s="50"/>
      <c r="IP624" s="50"/>
      <c r="IQ624" s="50"/>
      <c r="IR624" s="50"/>
      <c r="IS624" s="50"/>
      <c r="IT624" s="50"/>
      <c r="IU624" s="50"/>
      <c r="IV624" s="50"/>
    </row>
    <row r="625" spans="1:256" s="251" customFormat="1" x14ac:dyDescent="0.2">
      <c r="A625" s="248"/>
      <c r="B625" s="235"/>
      <c r="C625" s="244"/>
      <c r="D625" s="50"/>
      <c r="E625" s="2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  <c r="CL625" s="50"/>
      <c r="CM625" s="50"/>
      <c r="CN625" s="50"/>
      <c r="CO625" s="50"/>
      <c r="CP625" s="50"/>
      <c r="CQ625" s="50"/>
      <c r="CR625" s="50"/>
      <c r="CS625" s="50"/>
      <c r="CT625" s="50"/>
      <c r="CU625" s="50"/>
      <c r="CV625" s="50"/>
      <c r="CW625" s="50"/>
      <c r="CX625" s="50"/>
      <c r="CY625" s="50"/>
      <c r="CZ625" s="50"/>
      <c r="DA625" s="50"/>
      <c r="DB625" s="50"/>
      <c r="DC625" s="50"/>
      <c r="DD625" s="50"/>
      <c r="DE625" s="50"/>
      <c r="DF625" s="50"/>
      <c r="DG625" s="50"/>
      <c r="DH625" s="50"/>
      <c r="DI625" s="50"/>
      <c r="DJ625" s="50"/>
      <c r="DK625" s="50"/>
      <c r="DL625" s="50"/>
      <c r="DM625" s="50"/>
      <c r="DN625" s="50"/>
      <c r="DO625" s="50"/>
      <c r="DP625" s="50"/>
      <c r="DQ625" s="50"/>
      <c r="DR625" s="50"/>
      <c r="DS625" s="50"/>
      <c r="DT625" s="50"/>
      <c r="DU625" s="50"/>
      <c r="DV625" s="50"/>
      <c r="DW625" s="50"/>
      <c r="DX625" s="50"/>
      <c r="DY625" s="50"/>
      <c r="DZ625" s="50"/>
      <c r="EA625" s="50"/>
      <c r="EB625" s="50"/>
      <c r="EC625" s="50"/>
      <c r="ED625" s="50"/>
      <c r="EE625" s="50"/>
      <c r="EF625" s="50"/>
      <c r="EG625" s="50"/>
      <c r="EH625" s="50"/>
      <c r="EI625" s="50"/>
      <c r="EJ625" s="50"/>
      <c r="EK625" s="50"/>
      <c r="EL625" s="50"/>
      <c r="EM625" s="50"/>
      <c r="EN625" s="50"/>
      <c r="EO625" s="50"/>
      <c r="EP625" s="50"/>
      <c r="EQ625" s="50"/>
      <c r="ER625" s="50"/>
      <c r="ES625" s="50"/>
      <c r="ET625" s="50"/>
      <c r="EU625" s="50"/>
      <c r="EV625" s="50"/>
      <c r="EW625" s="50"/>
      <c r="EX625" s="50"/>
      <c r="EY625" s="50"/>
      <c r="EZ625" s="50"/>
      <c r="FA625" s="50"/>
      <c r="FB625" s="50"/>
      <c r="FC625" s="50"/>
      <c r="FD625" s="50"/>
      <c r="FE625" s="50"/>
      <c r="FF625" s="50"/>
      <c r="FG625" s="50"/>
      <c r="FH625" s="50"/>
      <c r="FI625" s="50"/>
      <c r="FJ625" s="50"/>
      <c r="FK625" s="50"/>
      <c r="FL625" s="50"/>
      <c r="FM625" s="50"/>
      <c r="FN625" s="50"/>
      <c r="FO625" s="50"/>
      <c r="FP625" s="50"/>
      <c r="FQ625" s="50"/>
      <c r="FR625" s="50"/>
      <c r="FS625" s="50"/>
      <c r="FT625" s="50"/>
      <c r="FU625" s="5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50"/>
      <c r="GJ625" s="50"/>
      <c r="GK625" s="50"/>
      <c r="GL625" s="50"/>
      <c r="GM625" s="50"/>
      <c r="GN625" s="5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0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  <c r="HK625" s="50"/>
      <c r="HL625" s="50"/>
      <c r="HM625" s="50"/>
      <c r="HN625" s="50"/>
      <c r="HO625" s="50"/>
      <c r="HP625" s="50"/>
      <c r="HQ625" s="50"/>
      <c r="HR625" s="50"/>
      <c r="HS625" s="50"/>
      <c r="HT625" s="50"/>
      <c r="HU625" s="50"/>
      <c r="HV625" s="50"/>
      <c r="HW625" s="50"/>
      <c r="HX625" s="50"/>
      <c r="HY625" s="50"/>
      <c r="HZ625" s="50"/>
      <c r="IA625" s="50"/>
      <c r="IB625" s="50"/>
      <c r="IC625" s="50"/>
      <c r="ID625" s="50"/>
      <c r="IE625" s="50"/>
      <c r="IF625" s="50"/>
      <c r="IG625" s="50"/>
      <c r="IH625" s="50"/>
      <c r="II625" s="50"/>
      <c r="IJ625" s="50"/>
      <c r="IK625" s="50"/>
      <c r="IL625" s="50"/>
      <c r="IM625" s="50"/>
      <c r="IN625" s="50"/>
      <c r="IO625" s="50"/>
      <c r="IP625" s="50"/>
      <c r="IQ625" s="50"/>
      <c r="IR625" s="50"/>
      <c r="IS625" s="50"/>
      <c r="IT625" s="50"/>
      <c r="IU625" s="50"/>
      <c r="IV625" s="50"/>
    </row>
    <row r="626" spans="1:256" s="251" customFormat="1" x14ac:dyDescent="0.2">
      <c r="A626" s="248"/>
      <c r="B626" s="235"/>
      <c r="C626" s="244"/>
      <c r="D626" s="50"/>
      <c r="E626" s="2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0"/>
      <c r="BO626" s="50"/>
      <c r="BP626" s="50"/>
      <c r="BQ626" s="50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  <c r="CL626" s="50"/>
      <c r="CM626" s="50"/>
      <c r="CN626" s="50"/>
      <c r="CO626" s="50"/>
      <c r="CP626" s="50"/>
      <c r="CQ626" s="50"/>
      <c r="CR626" s="50"/>
      <c r="CS626" s="50"/>
      <c r="CT626" s="50"/>
      <c r="CU626" s="50"/>
      <c r="CV626" s="50"/>
      <c r="CW626" s="50"/>
      <c r="CX626" s="50"/>
      <c r="CY626" s="50"/>
      <c r="CZ626" s="50"/>
      <c r="DA626" s="50"/>
      <c r="DB626" s="50"/>
      <c r="DC626" s="50"/>
      <c r="DD626" s="50"/>
      <c r="DE626" s="50"/>
      <c r="DF626" s="50"/>
      <c r="DG626" s="50"/>
      <c r="DH626" s="50"/>
      <c r="DI626" s="50"/>
      <c r="DJ626" s="50"/>
      <c r="DK626" s="50"/>
      <c r="DL626" s="50"/>
      <c r="DM626" s="50"/>
      <c r="DN626" s="50"/>
      <c r="DO626" s="50"/>
      <c r="DP626" s="50"/>
      <c r="DQ626" s="50"/>
      <c r="DR626" s="50"/>
      <c r="DS626" s="50"/>
      <c r="DT626" s="50"/>
      <c r="DU626" s="50"/>
      <c r="DV626" s="50"/>
      <c r="DW626" s="50"/>
      <c r="DX626" s="50"/>
      <c r="DY626" s="50"/>
      <c r="DZ626" s="50"/>
      <c r="EA626" s="50"/>
      <c r="EB626" s="50"/>
      <c r="EC626" s="50"/>
      <c r="ED626" s="50"/>
      <c r="EE626" s="50"/>
      <c r="EF626" s="50"/>
      <c r="EG626" s="50"/>
      <c r="EH626" s="50"/>
      <c r="EI626" s="50"/>
      <c r="EJ626" s="50"/>
      <c r="EK626" s="50"/>
      <c r="EL626" s="50"/>
      <c r="EM626" s="50"/>
      <c r="EN626" s="50"/>
      <c r="EO626" s="50"/>
      <c r="EP626" s="50"/>
      <c r="EQ626" s="50"/>
      <c r="ER626" s="50"/>
      <c r="ES626" s="50"/>
      <c r="ET626" s="50"/>
      <c r="EU626" s="50"/>
      <c r="EV626" s="50"/>
      <c r="EW626" s="50"/>
      <c r="EX626" s="50"/>
      <c r="EY626" s="50"/>
      <c r="EZ626" s="50"/>
      <c r="FA626" s="50"/>
      <c r="FB626" s="50"/>
      <c r="FC626" s="50"/>
      <c r="FD626" s="50"/>
      <c r="FE626" s="50"/>
      <c r="FF626" s="50"/>
      <c r="FG626" s="50"/>
      <c r="FH626" s="50"/>
      <c r="FI626" s="50"/>
      <c r="FJ626" s="50"/>
      <c r="FK626" s="50"/>
      <c r="FL626" s="50"/>
      <c r="FM626" s="50"/>
      <c r="FN626" s="50"/>
      <c r="FO626" s="50"/>
      <c r="FP626" s="50"/>
      <c r="FQ626" s="50"/>
      <c r="FR626" s="50"/>
      <c r="FS626" s="50"/>
      <c r="FT626" s="50"/>
      <c r="FU626" s="50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50"/>
      <c r="GJ626" s="50"/>
      <c r="GK626" s="50"/>
      <c r="GL626" s="50"/>
      <c r="GM626" s="50"/>
      <c r="GN626" s="50"/>
      <c r="GO626" s="50"/>
      <c r="GP626" s="50"/>
      <c r="GQ626" s="50"/>
      <c r="GR626" s="50"/>
      <c r="GS626" s="50"/>
      <c r="GT626" s="50"/>
      <c r="GU626" s="50"/>
      <c r="GV626" s="50"/>
      <c r="GW626" s="50"/>
      <c r="GX626" s="50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  <c r="HK626" s="50"/>
      <c r="HL626" s="50"/>
      <c r="HM626" s="50"/>
      <c r="HN626" s="50"/>
      <c r="HO626" s="50"/>
      <c r="HP626" s="50"/>
      <c r="HQ626" s="50"/>
      <c r="HR626" s="50"/>
      <c r="HS626" s="50"/>
      <c r="HT626" s="50"/>
      <c r="HU626" s="50"/>
      <c r="HV626" s="50"/>
      <c r="HW626" s="50"/>
      <c r="HX626" s="50"/>
      <c r="HY626" s="50"/>
      <c r="HZ626" s="50"/>
      <c r="IA626" s="50"/>
      <c r="IB626" s="50"/>
      <c r="IC626" s="50"/>
      <c r="ID626" s="50"/>
      <c r="IE626" s="50"/>
      <c r="IF626" s="50"/>
      <c r="IG626" s="50"/>
      <c r="IH626" s="50"/>
      <c r="II626" s="50"/>
      <c r="IJ626" s="50"/>
      <c r="IK626" s="50"/>
      <c r="IL626" s="50"/>
      <c r="IM626" s="50"/>
      <c r="IN626" s="50"/>
      <c r="IO626" s="50"/>
      <c r="IP626" s="50"/>
      <c r="IQ626" s="50"/>
      <c r="IR626" s="50"/>
      <c r="IS626" s="50"/>
      <c r="IT626" s="50"/>
      <c r="IU626" s="50"/>
      <c r="IV626" s="50"/>
    </row>
    <row r="627" spans="1:256" s="251" customFormat="1" x14ac:dyDescent="0.2">
      <c r="A627" s="248"/>
      <c r="B627" s="235"/>
      <c r="C627" s="244"/>
      <c r="D627" s="50"/>
      <c r="E627" s="2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50"/>
      <c r="DT627" s="50"/>
      <c r="DU627" s="50"/>
      <c r="DV627" s="50"/>
      <c r="DW627" s="50"/>
      <c r="DX627" s="50"/>
      <c r="DY627" s="50"/>
      <c r="DZ627" s="50"/>
      <c r="EA627" s="50"/>
      <c r="EB627" s="50"/>
      <c r="EC627" s="50"/>
      <c r="ED627" s="50"/>
      <c r="EE627" s="50"/>
      <c r="EF627" s="50"/>
      <c r="EG627" s="50"/>
      <c r="EH627" s="50"/>
      <c r="EI627" s="50"/>
      <c r="EJ627" s="50"/>
      <c r="EK627" s="50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0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0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  <c r="HK627" s="50"/>
      <c r="HL627" s="50"/>
      <c r="HM627" s="50"/>
      <c r="HN627" s="50"/>
      <c r="HO627" s="50"/>
      <c r="HP627" s="50"/>
      <c r="HQ627" s="50"/>
      <c r="HR627" s="50"/>
      <c r="HS627" s="50"/>
      <c r="HT627" s="50"/>
      <c r="HU627" s="50"/>
      <c r="HV627" s="50"/>
      <c r="HW627" s="50"/>
      <c r="HX627" s="50"/>
      <c r="HY627" s="50"/>
      <c r="HZ627" s="50"/>
      <c r="IA627" s="50"/>
      <c r="IB627" s="50"/>
      <c r="IC627" s="50"/>
      <c r="ID627" s="50"/>
      <c r="IE627" s="50"/>
      <c r="IF627" s="50"/>
      <c r="IG627" s="50"/>
      <c r="IH627" s="50"/>
      <c r="II627" s="50"/>
      <c r="IJ627" s="50"/>
      <c r="IK627" s="50"/>
      <c r="IL627" s="50"/>
      <c r="IM627" s="50"/>
      <c r="IN627" s="50"/>
      <c r="IO627" s="50"/>
      <c r="IP627" s="50"/>
      <c r="IQ627" s="50"/>
      <c r="IR627" s="50"/>
      <c r="IS627" s="50"/>
      <c r="IT627" s="50"/>
      <c r="IU627" s="50"/>
      <c r="IV627" s="50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31"/>
  <sheetViews>
    <sheetView topLeftCell="A8" zoomScaleNormal="100" workbookViewId="0">
      <selection activeCell="F17" sqref="F1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1.5703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77</v>
      </c>
      <c r="B4" s="37"/>
      <c r="C4" s="38"/>
      <c r="D4" s="39" t="s">
        <v>78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79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09" t="s">
        <v>125</v>
      </c>
    </row>
    <row r="9" spans="1:9" x14ac:dyDescent="0.2">
      <c r="A9" s="59" t="s">
        <v>104</v>
      </c>
      <c r="B9" s="60">
        <v>45513</v>
      </c>
      <c r="C9" s="61" t="s">
        <v>82</v>
      </c>
      <c r="D9" s="202">
        <v>488893</v>
      </c>
      <c r="E9" s="63">
        <f>D9</f>
        <v>488893</v>
      </c>
      <c r="F9" s="64"/>
      <c r="G9" s="64"/>
      <c r="H9" s="64">
        <f>E9</f>
        <v>488893</v>
      </c>
    </row>
    <row r="10" spans="1:9" x14ac:dyDescent="0.2">
      <c r="A10" s="59" t="s">
        <v>104</v>
      </c>
      <c r="B10" s="66">
        <v>45541</v>
      </c>
      <c r="C10" s="61" t="s">
        <v>106</v>
      </c>
      <c r="D10" s="202">
        <v>12149</v>
      </c>
      <c r="E10" s="63">
        <f t="shared" ref="E10:E21" si="0">E9+D10</f>
        <v>501042</v>
      </c>
      <c r="F10" s="67"/>
      <c r="G10" s="64">
        <f t="shared" ref="G10:G21" si="1">G9+F10</f>
        <v>0</v>
      </c>
      <c r="H10" s="64">
        <f t="shared" ref="H10:H21" si="2">H9-F10+D10</f>
        <v>501042</v>
      </c>
    </row>
    <row r="11" spans="1:9" x14ac:dyDescent="0.2">
      <c r="A11" s="59" t="s">
        <v>104</v>
      </c>
      <c r="B11" s="60">
        <v>45579</v>
      </c>
      <c r="C11" s="61" t="s">
        <v>122</v>
      </c>
      <c r="D11" s="202">
        <v>171854.06</v>
      </c>
      <c r="E11" s="63">
        <f t="shared" si="0"/>
        <v>672896.06</v>
      </c>
      <c r="F11" s="67"/>
      <c r="G11" s="64">
        <f t="shared" si="1"/>
        <v>0</v>
      </c>
      <c r="H11" s="64">
        <f t="shared" si="2"/>
        <v>672896.06</v>
      </c>
    </row>
    <row r="12" spans="1:9" x14ac:dyDescent="0.2">
      <c r="A12" s="59" t="s">
        <v>104</v>
      </c>
      <c r="B12" s="60">
        <v>45590</v>
      </c>
      <c r="C12" s="61" t="s">
        <v>126</v>
      </c>
      <c r="D12" s="202">
        <v>28577.08</v>
      </c>
      <c r="E12" s="63">
        <f t="shared" si="0"/>
        <v>701473.14</v>
      </c>
      <c r="F12" s="67"/>
      <c r="G12" s="64">
        <f t="shared" si="1"/>
        <v>0</v>
      </c>
      <c r="H12" s="64">
        <f t="shared" si="2"/>
        <v>701473.14</v>
      </c>
    </row>
    <row r="13" spans="1:9" x14ac:dyDescent="0.2">
      <c r="A13" s="59" t="s">
        <v>138</v>
      </c>
      <c r="B13" s="60">
        <v>45618</v>
      </c>
      <c r="C13" s="61" t="s">
        <v>139</v>
      </c>
      <c r="D13" s="63"/>
      <c r="E13" s="63">
        <f t="shared" si="0"/>
        <v>701473.14</v>
      </c>
      <c r="F13" s="203">
        <v>266030.42</v>
      </c>
      <c r="G13" s="64">
        <f t="shared" si="1"/>
        <v>266030.42</v>
      </c>
      <c r="H13" s="64">
        <f t="shared" si="2"/>
        <v>435442.72000000003</v>
      </c>
      <c r="I13" s="210">
        <v>14001.6</v>
      </c>
    </row>
    <row r="14" spans="1:9" x14ac:dyDescent="0.2">
      <c r="A14" s="59" t="s">
        <v>104</v>
      </c>
      <c r="B14" s="60">
        <v>45618</v>
      </c>
      <c r="C14" s="61" t="s">
        <v>140</v>
      </c>
      <c r="D14" s="202">
        <v>21482.959999999999</v>
      </c>
      <c r="E14" s="63">
        <f t="shared" si="0"/>
        <v>722956.1</v>
      </c>
      <c r="F14" s="64"/>
      <c r="G14" s="64">
        <f t="shared" si="1"/>
        <v>266030.42</v>
      </c>
      <c r="H14" s="64">
        <f t="shared" si="2"/>
        <v>456925.68000000005</v>
      </c>
    </row>
    <row r="15" spans="1:9" x14ac:dyDescent="0.2">
      <c r="A15" s="59" t="s">
        <v>154</v>
      </c>
      <c r="B15" s="60">
        <v>45637</v>
      </c>
      <c r="C15" s="61" t="s">
        <v>155</v>
      </c>
      <c r="D15" s="63"/>
      <c r="E15" s="63">
        <f t="shared" si="0"/>
        <v>722956.1</v>
      </c>
      <c r="F15" s="203">
        <v>162253.95000000001</v>
      </c>
      <c r="G15" s="64">
        <f t="shared" si="1"/>
        <v>428284.37</v>
      </c>
      <c r="H15" s="64">
        <f t="shared" si="2"/>
        <v>294671.73000000004</v>
      </c>
      <c r="I15" s="210">
        <f>I13+8539.68</f>
        <v>22541.279999999999</v>
      </c>
    </row>
    <row r="16" spans="1:9" x14ac:dyDescent="0.2">
      <c r="A16" s="59" t="s">
        <v>104</v>
      </c>
      <c r="B16" s="60">
        <v>45637</v>
      </c>
      <c r="C16" s="61" t="s">
        <v>157</v>
      </c>
      <c r="D16" s="202">
        <v>0</v>
      </c>
      <c r="E16" s="63">
        <f t="shared" si="0"/>
        <v>722956.1</v>
      </c>
      <c r="F16" s="67"/>
      <c r="G16" s="64">
        <f t="shared" si="1"/>
        <v>428284.37</v>
      </c>
      <c r="H16" s="64">
        <f t="shared" si="2"/>
        <v>294671.73000000004</v>
      </c>
    </row>
    <row r="17" spans="1:9" x14ac:dyDescent="0.2">
      <c r="A17" s="59" t="s">
        <v>177</v>
      </c>
      <c r="B17" s="60">
        <v>45664</v>
      </c>
      <c r="C17" s="61" t="s">
        <v>178</v>
      </c>
      <c r="D17" s="63"/>
      <c r="E17" s="63">
        <f t="shared" si="0"/>
        <v>722956.1</v>
      </c>
      <c r="F17" s="203">
        <v>72396.160000000003</v>
      </c>
      <c r="G17" s="64">
        <f t="shared" si="1"/>
        <v>500680.53</v>
      </c>
      <c r="H17" s="64">
        <f t="shared" si="2"/>
        <v>222275.57000000004</v>
      </c>
      <c r="I17" s="210">
        <f>I15+3810.33</f>
        <v>26351.61</v>
      </c>
    </row>
    <row r="18" spans="1:9" x14ac:dyDescent="0.2">
      <c r="A18" s="59"/>
      <c r="B18" s="60"/>
      <c r="C18" s="61"/>
      <c r="D18" s="63"/>
      <c r="E18" s="63">
        <f t="shared" si="0"/>
        <v>722956.1</v>
      </c>
      <c r="F18" s="203"/>
      <c r="G18" s="64">
        <f t="shared" si="1"/>
        <v>500680.53</v>
      </c>
      <c r="H18" s="64">
        <f t="shared" si="2"/>
        <v>222275.57000000004</v>
      </c>
    </row>
    <row r="19" spans="1:9" x14ac:dyDescent="0.2">
      <c r="A19" s="59"/>
      <c r="B19" s="60"/>
      <c r="C19" s="61"/>
      <c r="D19" s="63"/>
      <c r="E19" s="63">
        <f t="shared" si="0"/>
        <v>722956.1</v>
      </c>
      <c r="F19" s="203"/>
      <c r="G19" s="64">
        <f t="shared" si="1"/>
        <v>500680.53</v>
      </c>
      <c r="H19" s="64">
        <f t="shared" si="2"/>
        <v>222275.57000000004</v>
      </c>
    </row>
    <row r="20" spans="1:9" x14ac:dyDescent="0.2">
      <c r="A20" s="59"/>
      <c r="B20" s="60"/>
      <c r="C20" s="61"/>
      <c r="D20" s="63"/>
      <c r="E20" s="63">
        <f t="shared" si="0"/>
        <v>722956.1</v>
      </c>
      <c r="F20" s="64"/>
      <c r="G20" s="64">
        <f t="shared" si="1"/>
        <v>500680.53</v>
      </c>
      <c r="H20" s="64">
        <f t="shared" si="2"/>
        <v>222275.57000000004</v>
      </c>
    </row>
    <row r="21" spans="1:9" x14ac:dyDescent="0.2">
      <c r="A21" s="59"/>
      <c r="B21" s="60"/>
      <c r="C21" s="68"/>
      <c r="D21" s="63"/>
      <c r="E21" s="63">
        <f t="shared" si="0"/>
        <v>722956.1</v>
      </c>
      <c r="F21" s="64"/>
      <c r="G21" s="64">
        <f t="shared" si="1"/>
        <v>500680.53</v>
      </c>
      <c r="H21" s="64">
        <f t="shared" si="2"/>
        <v>222275.57000000004</v>
      </c>
    </row>
    <row r="22" spans="1:9" x14ac:dyDescent="0.2">
      <c r="A22" s="59"/>
      <c r="B22" s="61"/>
      <c r="C22" s="69"/>
      <c r="D22" s="64"/>
      <c r="E22" s="64"/>
      <c r="F22" s="64"/>
      <c r="G22" s="64"/>
      <c r="H22" s="64"/>
    </row>
    <row r="23" spans="1:9" ht="13.5" thickBot="1" x14ac:dyDescent="0.25">
      <c r="A23" s="59"/>
      <c r="B23" s="70"/>
      <c r="C23" s="71" t="s">
        <v>28</v>
      </c>
      <c r="D23" s="72">
        <f>SUM(D9:D22)</f>
        <v>722956.1</v>
      </c>
      <c r="E23" s="72"/>
      <c r="F23" s="72">
        <f>SUM(F9:F22)</f>
        <v>500680.53</v>
      </c>
      <c r="G23" s="72"/>
      <c r="H23" s="72">
        <f>D23-F23</f>
        <v>222275.56999999995</v>
      </c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105</v>
      </c>
      <c r="D26" s="64">
        <v>147881</v>
      </c>
      <c r="E26" s="64"/>
      <c r="F26" s="64">
        <f>96567.83+43919.12</f>
        <v>140486.95000000001</v>
      </c>
      <c r="G26" s="64"/>
      <c r="H26" s="64">
        <f>D26-F26</f>
        <v>7394.0499999999884</v>
      </c>
    </row>
    <row r="27" spans="1:9" x14ac:dyDescent="0.2">
      <c r="A27" s="73"/>
      <c r="B27" s="61"/>
      <c r="C27" s="69" t="s">
        <v>84</v>
      </c>
      <c r="D27" s="64">
        <v>267669</v>
      </c>
      <c r="E27" s="64"/>
      <c r="F27" s="64">
        <f>140257.96+33486.09+41106.33</f>
        <v>214850.38</v>
      </c>
      <c r="G27" s="64"/>
      <c r="H27" s="64">
        <f t="shared" ref="H27:H34" si="3">D27-F27</f>
        <v>52818.619999999995</v>
      </c>
    </row>
    <row r="28" spans="1:9" x14ac:dyDescent="0.2">
      <c r="A28" s="73"/>
      <c r="B28" s="61"/>
      <c r="C28" s="69" t="s">
        <v>85</v>
      </c>
      <c r="D28" s="64">
        <v>37989</v>
      </c>
      <c r="E28" s="64"/>
      <c r="F28" s="64">
        <f>19625.67+4143.2+8177.36</f>
        <v>31946.23</v>
      </c>
      <c r="G28" s="64"/>
      <c r="H28" s="64">
        <f t="shared" si="3"/>
        <v>6042.77</v>
      </c>
    </row>
    <row r="29" spans="1:9" x14ac:dyDescent="0.2">
      <c r="A29" s="73"/>
      <c r="B29" s="61"/>
      <c r="C29" s="69" t="s">
        <v>86</v>
      </c>
      <c r="D29" s="64">
        <v>9200</v>
      </c>
      <c r="E29" s="64"/>
      <c r="F29" s="64">
        <f>4370+4370</f>
        <v>8740</v>
      </c>
      <c r="G29" s="64"/>
      <c r="H29" s="64">
        <f t="shared" si="3"/>
        <v>460</v>
      </c>
    </row>
    <row r="30" spans="1:9" x14ac:dyDescent="0.2">
      <c r="A30" s="73"/>
      <c r="B30" s="61"/>
      <c r="C30" s="69" t="s">
        <v>87</v>
      </c>
      <c r="D30" s="64">
        <v>26154</v>
      </c>
      <c r="E30" s="64"/>
      <c r="F30" s="64">
        <f>2717.59+776.45</f>
        <v>3494.04</v>
      </c>
      <c r="G30" s="64"/>
      <c r="H30" s="64">
        <f t="shared" si="3"/>
        <v>22659.96</v>
      </c>
    </row>
    <row r="31" spans="1:9" x14ac:dyDescent="0.2">
      <c r="A31" s="73"/>
      <c r="B31" s="61"/>
      <c r="C31" s="69" t="s">
        <v>106</v>
      </c>
      <c r="D31" s="64">
        <v>12149</v>
      </c>
      <c r="E31" s="64"/>
      <c r="F31" s="64"/>
      <c r="G31" s="64"/>
      <c r="H31" s="64">
        <f t="shared" si="3"/>
        <v>12149</v>
      </c>
    </row>
    <row r="32" spans="1:9" x14ac:dyDescent="0.2">
      <c r="A32" s="73"/>
      <c r="B32" s="61"/>
      <c r="C32" s="69" t="s">
        <v>122</v>
      </c>
      <c r="D32" s="64">
        <v>171854.06</v>
      </c>
      <c r="E32" s="64"/>
      <c r="F32" s="64">
        <f>76335.54+22336.02</f>
        <v>98671.56</v>
      </c>
      <c r="G32" s="64"/>
      <c r="H32" s="64">
        <f t="shared" si="3"/>
        <v>73182.5</v>
      </c>
    </row>
    <row r="33" spans="1:8" x14ac:dyDescent="0.2">
      <c r="A33" s="73"/>
      <c r="B33" s="61"/>
      <c r="C33" s="69" t="s">
        <v>126</v>
      </c>
      <c r="D33" s="64">
        <v>28577.08</v>
      </c>
      <c r="E33" s="64"/>
      <c r="F33" s="64">
        <f>2491.37</f>
        <v>2491.37</v>
      </c>
      <c r="G33" s="64"/>
      <c r="H33" s="64">
        <f t="shared" si="3"/>
        <v>26085.710000000003</v>
      </c>
    </row>
    <row r="34" spans="1:8" x14ac:dyDescent="0.2">
      <c r="A34" s="73"/>
      <c r="B34" s="61"/>
      <c r="C34" s="69" t="s">
        <v>140</v>
      </c>
      <c r="D34" s="64">
        <v>21482.959999999999</v>
      </c>
      <c r="E34" s="64"/>
      <c r="F34" s="64"/>
      <c r="G34" s="64"/>
      <c r="H34" s="64">
        <f t="shared" si="3"/>
        <v>21482.959999999999</v>
      </c>
    </row>
    <row r="35" spans="1:8" ht="13.5" thickBot="1" x14ac:dyDescent="0.25">
      <c r="A35" s="73"/>
      <c r="B35" s="61"/>
      <c r="C35" s="96" t="s">
        <v>107</v>
      </c>
      <c r="D35" s="211">
        <f>SUM(D26:D34)</f>
        <v>722956.1</v>
      </c>
      <c r="E35" s="64"/>
      <c r="F35" s="211">
        <f>SUM(F26:F34)</f>
        <v>500680.52999999997</v>
      </c>
      <c r="G35" s="64"/>
      <c r="H35" s="211">
        <f>SUM(H26:H34)</f>
        <v>222275.56999999998</v>
      </c>
    </row>
    <row r="36" spans="1:8" ht="13.5" thickTop="1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A44" s="73"/>
      <c r="B44" s="61"/>
      <c r="C44" s="69"/>
      <c r="D44" s="45"/>
      <c r="E44" s="74"/>
      <c r="F44" s="75"/>
      <c r="G44" s="75"/>
      <c r="H44" s="45"/>
    </row>
    <row r="45" spans="1:8" x14ac:dyDescent="0.2">
      <c r="A45" s="73"/>
      <c r="B45" s="61"/>
      <c r="C45" s="69"/>
      <c r="D45" s="45"/>
      <c r="E45" s="74"/>
      <c r="F45" s="75"/>
      <c r="G45" s="75"/>
      <c r="H45" s="45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  <row r="629" spans="5:5" x14ac:dyDescent="0.2">
      <c r="E629" s="79"/>
    </row>
    <row r="630" spans="5:5" x14ac:dyDescent="0.2">
      <c r="E630" s="79"/>
    </row>
    <row r="631" spans="5:5" x14ac:dyDescent="0.2">
      <c r="E631" s="79"/>
    </row>
  </sheetData>
  <conditionalFormatting sqref="I9:I28">
    <cfRule type="cellIs" dxfId="5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I628"/>
  <sheetViews>
    <sheetView zoomScaleNormal="100" workbookViewId="0">
      <selection activeCell="M18" sqref="M18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14062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110</v>
      </c>
      <c r="B4" s="37"/>
      <c r="D4" s="220" t="s">
        <v>111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112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113</v>
      </c>
      <c r="B9" s="234">
        <v>45513</v>
      </c>
      <c r="C9" s="235" t="s">
        <v>82</v>
      </c>
      <c r="D9" s="236">
        <v>20358.400000000001</v>
      </c>
      <c r="E9" s="237">
        <f>D9</f>
        <v>20358.400000000001</v>
      </c>
      <c r="F9" s="238"/>
      <c r="G9" s="238"/>
      <c r="H9" s="238">
        <f>E9</f>
        <v>20358.400000000001</v>
      </c>
    </row>
    <row r="10" spans="1:9" x14ac:dyDescent="0.2">
      <c r="A10" s="233" t="s">
        <v>145</v>
      </c>
      <c r="B10" s="239">
        <v>45631</v>
      </c>
      <c r="C10" s="235" t="s">
        <v>144</v>
      </c>
      <c r="D10" s="236"/>
      <c r="E10" s="237">
        <f t="shared" ref="E10:E21" si="0">E9+D10</f>
        <v>20358.400000000001</v>
      </c>
      <c r="F10" s="240">
        <v>16878.509999999998</v>
      </c>
      <c r="G10" s="238">
        <f t="shared" ref="G10:G21" si="1">G9+F10</f>
        <v>16878.509999999998</v>
      </c>
      <c r="H10" s="238">
        <f t="shared" ref="H10:H21" si="2">H9-F10+D10</f>
        <v>3479.8900000000031</v>
      </c>
      <c r="I10" s="241">
        <v>888.34</v>
      </c>
    </row>
    <row r="11" spans="1:9" x14ac:dyDescent="0.2">
      <c r="A11" s="233" t="s">
        <v>163</v>
      </c>
      <c r="B11" s="234">
        <v>45660</v>
      </c>
      <c r="C11" s="235" t="s">
        <v>162</v>
      </c>
      <c r="D11" s="242">
        <v>-2591.5500000000002</v>
      </c>
      <c r="E11" s="237">
        <f t="shared" si="0"/>
        <v>17766.850000000002</v>
      </c>
      <c r="F11" s="241">
        <v>888.34</v>
      </c>
      <c r="G11" s="238">
        <f t="shared" si="1"/>
        <v>17766.849999999999</v>
      </c>
      <c r="H11" s="238">
        <f t="shared" si="2"/>
        <v>0</v>
      </c>
      <c r="I11" s="238"/>
    </row>
    <row r="12" spans="1:9" x14ac:dyDescent="0.2">
      <c r="A12" s="233"/>
      <c r="B12" s="234"/>
      <c r="C12" s="235"/>
      <c r="D12" s="237"/>
      <c r="E12" s="237">
        <f t="shared" si="0"/>
        <v>17766.850000000002</v>
      </c>
      <c r="F12" s="241"/>
      <c r="G12" s="238">
        <f t="shared" si="1"/>
        <v>17766.849999999999</v>
      </c>
      <c r="H12" s="238">
        <f t="shared" si="2"/>
        <v>0</v>
      </c>
      <c r="I12" s="238"/>
    </row>
    <row r="13" spans="1:9" x14ac:dyDescent="0.2">
      <c r="A13" s="233"/>
      <c r="B13" s="234"/>
      <c r="C13" s="235"/>
      <c r="D13" s="237"/>
      <c r="E13" s="237">
        <f t="shared" si="0"/>
        <v>17766.850000000002</v>
      </c>
      <c r="F13" s="241"/>
      <c r="G13" s="238">
        <f t="shared" si="1"/>
        <v>17766.849999999999</v>
      </c>
      <c r="H13" s="238">
        <f t="shared" si="2"/>
        <v>0</v>
      </c>
      <c r="I13" s="238"/>
    </row>
    <row r="14" spans="1:9" x14ac:dyDescent="0.2">
      <c r="A14" s="233"/>
      <c r="B14" s="234"/>
      <c r="C14" s="235"/>
      <c r="D14" s="237"/>
      <c r="E14" s="237">
        <f t="shared" si="0"/>
        <v>17766.850000000002</v>
      </c>
      <c r="F14" s="238"/>
      <c r="G14" s="238">
        <f t="shared" si="1"/>
        <v>17766.849999999999</v>
      </c>
      <c r="H14" s="238">
        <f t="shared" si="2"/>
        <v>0</v>
      </c>
      <c r="I14" s="238"/>
    </row>
    <row r="15" spans="1:9" x14ac:dyDescent="0.2">
      <c r="A15" s="233"/>
      <c r="B15" s="234"/>
      <c r="C15" s="235"/>
      <c r="D15" s="237"/>
      <c r="E15" s="237">
        <f t="shared" si="0"/>
        <v>17766.850000000002</v>
      </c>
      <c r="F15" s="241"/>
      <c r="G15" s="238">
        <f t="shared" si="1"/>
        <v>17766.849999999999</v>
      </c>
      <c r="H15" s="238">
        <f t="shared" si="2"/>
        <v>0</v>
      </c>
      <c r="I15" s="238"/>
    </row>
    <row r="16" spans="1:9" x14ac:dyDescent="0.2">
      <c r="A16" s="233"/>
      <c r="B16" s="234"/>
      <c r="C16" s="235"/>
      <c r="D16" s="237"/>
      <c r="E16" s="237">
        <f t="shared" si="0"/>
        <v>17766.850000000002</v>
      </c>
      <c r="F16" s="241"/>
      <c r="G16" s="238">
        <f t="shared" si="1"/>
        <v>17766.849999999999</v>
      </c>
      <c r="H16" s="238">
        <f t="shared" si="2"/>
        <v>0</v>
      </c>
      <c r="I16" s="238"/>
    </row>
    <row r="17" spans="1:9" x14ac:dyDescent="0.2">
      <c r="A17" s="233"/>
      <c r="B17" s="234"/>
      <c r="C17" s="235"/>
      <c r="D17" s="237"/>
      <c r="E17" s="237">
        <f t="shared" si="0"/>
        <v>17766.850000000002</v>
      </c>
      <c r="F17" s="241"/>
      <c r="G17" s="238">
        <f t="shared" si="1"/>
        <v>17766.849999999999</v>
      </c>
      <c r="H17" s="238">
        <f t="shared" si="2"/>
        <v>0</v>
      </c>
      <c r="I17" s="238"/>
    </row>
    <row r="18" spans="1:9" x14ac:dyDescent="0.2">
      <c r="A18" s="233"/>
      <c r="B18" s="234"/>
      <c r="C18" s="235"/>
      <c r="D18" s="237"/>
      <c r="E18" s="237">
        <f t="shared" si="0"/>
        <v>17766.850000000002</v>
      </c>
      <c r="F18" s="241"/>
      <c r="G18" s="238">
        <f t="shared" si="1"/>
        <v>17766.849999999999</v>
      </c>
      <c r="H18" s="238">
        <f t="shared" si="2"/>
        <v>0</v>
      </c>
      <c r="I18" s="238"/>
    </row>
    <row r="19" spans="1:9" x14ac:dyDescent="0.2">
      <c r="A19" s="233"/>
      <c r="B19" s="234"/>
      <c r="C19" s="235"/>
      <c r="D19" s="237"/>
      <c r="E19" s="237">
        <f t="shared" si="0"/>
        <v>17766.850000000002</v>
      </c>
      <c r="F19" s="238"/>
      <c r="G19" s="238">
        <f t="shared" si="1"/>
        <v>17766.849999999999</v>
      </c>
      <c r="H19" s="238">
        <f t="shared" si="2"/>
        <v>0</v>
      </c>
      <c r="I19" s="238"/>
    </row>
    <row r="20" spans="1:9" x14ac:dyDescent="0.2">
      <c r="A20" s="233"/>
      <c r="B20" s="234"/>
      <c r="C20" s="235"/>
      <c r="D20" s="237"/>
      <c r="E20" s="237">
        <f t="shared" si="0"/>
        <v>17766.850000000002</v>
      </c>
      <c r="F20" s="238"/>
      <c r="G20" s="238">
        <f t="shared" si="1"/>
        <v>17766.849999999999</v>
      </c>
      <c r="H20" s="238">
        <f t="shared" si="2"/>
        <v>0</v>
      </c>
      <c r="I20" s="238"/>
    </row>
    <row r="21" spans="1:9" x14ac:dyDescent="0.2">
      <c r="A21" s="233"/>
      <c r="B21" s="234"/>
      <c r="C21" s="243"/>
      <c r="D21" s="237"/>
      <c r="E21" s="237">
        <f t="shared" si="0"/>
        <v>17766.850000000002</v>
      </c>
      <c r="F21" s="238"/>
      <c r="G21" s="238">
        <f t="shared" si="1"/>
        <v>17766.849999999999</v>
      </c>
      <c r="H21" s="238">
        <f t="shared" si="2"/>
        <v>0</v>
      </c>
      <c r="I21" s="238"/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17766.850000000002</v>
      </c>
      <c r="E23" s="247"/>
      <c r="F23" s="247">
        <f>SUM(F9:F22)</f>
        <v>17766.849999999999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54"/>
      <c r="D26" s="255"/>
      <c r="E26" s="255"/>
      <c r="F26" s="255"/>
      <c r="G26" s="255"/>
      <c r="H26" s="255"/>
      <c r="I26" s="256"/>
    </row>
    <row r="27" spans="1:9" x14ac:dyDescent="0.2">
      <c r="C27" s="254"/>
      <c r="D27" s="255"/>
      <c r="E27" s="255"/>
      <c r="F27" s="255"/>
      <c r="G27" s="255"/>
      <c r="H27" s="255"/>
      <c r="I27" s="256"/>
    </row>
    <row r="28" spans="1:9" x14ac:dyDescent="0.2">
      <c r="C28" s="254"/>
      <c r="D28" s="255"/>
      <c r="E28" s="255"/>
      <c r="F28" s="255"/>
      <c r="G28" s="255"/>
      <c r="H28" s="255"/>
      <c r="I28" s="256"/>
    </row>
    <row r="29" spans="1:9" x14ac:dyDescent="0.2">
      <c r="C29" s="254"/>
      <c r="D29" s="255"/>
      <c r="E29" s="255"/>
      <c r="F29" s="255"/>
      <c r="G29" s="255"/>
      <c r="H29" s="255"/>
      <c r="I29" s="256"/>
    </row>
    <row r="30" spans="1:9" x14ac:dyDescent="0.2">
      <c r="C30" s="254"/>
      <c r="D30" s="255"/>
      <c r="E30" s="255"/>
      <c r="F30" s="255"/>
      <c r="G30" s="255"/>
      <c r="H30" s="255"/>
      <c r="I30" s="256"/>
    </row>
    <row r="31" spans="1:9" x14ac:dyDescent="0.2">
      <c r="C31" s="254"/>
      <c r="D31" s="255"/>
      <c r="E31" s="255"/>
      <c r="F31" s="255"/>
      <c r="G31" s="255"/>
      <c r="H31" s="255"/>
      <c r="I31" s="256"/>
    </row>
    <row r="32" spans="1:9" x14ac:dyDescent="0.2">
      <c r="C32" s="254"/>
      <c r="D32" s="257"/>
      <c r="E32" s="255"/>
      <c r="F32" s="257"/>
      <c r="G32" s="255"/>
      <c r="H32" s="257"/>
      <c r="I32" s="256"/>
    </row>
    <row r="33" spans="3:9" x14ac:dyDescent="0.2">
      <c r="C33" s="254"/>
      <c r="D33" s="256"/>
      <c r="E33" s="248"/>
      <c r="F33" s="258"/>
      <c r="G33" s="258"/>
      <c r="H33" s="256"/>
      <c r="I33" s="256"/>
    </row>
    <row r="34" spans="3:9" x14ac:dyDescent="0.2">
      <c r="C34" s="254"/>
      <c r="D34" s="256"/>
      <c r="E34" s="248"/>
      <c r="F34" s="258"/>
      <c r="G34" s="258"/>
      <c r="H34" s="256"/>
      <c r="I34" s="256"/>
    </row>
    <row r="35" spans="3:9" x14ac:dyDescent="0.2">
      <c r="E35" s="250"/>
    </row>
    <row r="36" spans="3:9" x14ac:dyDescent="0.2">
      <c r="E36" s="250"/>
    </row>
    <row r="37" spans="3:9" x14ac:dyDescent="0.2">
      <c r="E37" s="250"/>
    </row>
    <row r="38" spans="3:9" x14ac:dyDescent="0.2">
      <c r="E38" s="250"/>
    </row>
    <row r="39" spans="3:9" x14ac:dyDescent="0.2">
      <c r="E39" s="250"/>
    </row>
    <row r="40" spans="3:9" x14ac:dyDescent="0.2">
      <c r="E40" s="250"/>
    </row>
    <row r="41" spans="3:9" x14ac:dyDescent="0.2">
      <c r="E41" s="250"/>
    </row>
    <row r="42" spans="3:9" x14ac:dyDescent="0.2">
      <c r="E42" s="250"/>
    </row>
    <row r="43" spans="3:9" x14ac:dyDescent="0.2">
      <c r="E43" s="250"/>
    </row>
    <row r="44" spans="3:9" x14ac:dyDescent="0.2">
      <c r="E44" s="250"/>
    </row>
    <row r="45" spans="3:9" x14ac:dyDescent="0.2">
      <c r="E45" s="250"/>
    </row>
    <row r="46" spans="3:9" x14ac:dyDescent="0.2">
      <c r="E46" s="250"/>
    </row>
    <row r="47" spans="3:9" x14ac:dyDescent="0.2">
      <c r="E47" s="250"/>
    </row>
    <row r="48" spans="3:9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  <row r="628" spans="5:5" x14ac:dyDescent="0.2">
      <c r="E628" s="250"/>
    </row>
  </sheetData>
  <pageMargins left="0.25" right="0.25" top="0.95" bottom="0.75" header="0.09" footer="0.3"/>
  <pageSetup scale="75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I628"/>
  <sheetViews>
    <sheetView zoomScaleNormal="100" workbookViewId="0">
      <selection activeCell="O22" sqref="O22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8554687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117</v>
      </c>
      <c r="B4" s="37"/>
      <c r="D4" s="220" t="s">
        <v>111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112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118</v>
      </c>
      <c r="B9" s="234">
        <v>45558</v>
      </c>
      <c r="C9" s="235" t="s">
        <v>82</v>
      </c>
      <c r="D9" s="236">
        <v>38889.93</v>
      </c>
      <c r="E9" s="237">
        <f>D9</f>
        <v>38889.93</v>
      </c>
      <c r="F9" s="240"/>
      <c r="G9" s="238"/>
      <c r="H9" s="238">
        <f>E9</f>
        <v>38889.93</v>
      </c>
    </row>
    <row r="10" spans="1:9" x14ac:dyDescent="0.2">
      <c r="A10" s="233" t="s">
        <v>143</v>
      </c>
      <c r="B10" s="239">
        <v>45631</v>
      </c>
      <c r="C10" s="235" t="s">
        <v>150</v>
      </c>
      <c r="D10" s="236"/>
      <c r="E10" s="237">
        <f t="shared" ref="E10:E21" si="0">E9+D10</f>
        <v>38889.93</v>
      </c>
      <c r="F10" s="240">
        <v>30133.759999999998</v>
      </c>
      <c r="G10" s="238">
        <f t="shared" ref="G10:G21" si="1">G9+F10</f>
        <v>30133.759999999998</v>
      </c>
      <c r="H10" s="238">
        <f t="shared" ref="H10:H21" si="2">H9-F10+D10</f>
        <v>8756.1700000000019</v>
      </c>
      <c r="I10" s="241">
        <f>1585.98</f>
        <v>1585.98</v>
      </c>
    </row>
    <row r="11" spans="1:9" x14ac:dyDescent="0.2">
      <c r="A11" s="233" t="s">
        <v>118</v>
      </c>
      <c r="B11" s="234">
        <v>45637</v>
      </c>
      <c r="C11" s="235" t="s">
        <v>156</v>
      </c>
      <c r="D11" s="236">
        <v>0</v>
      </c>
      <c r="E11" s="237">
        <f t="shared" si="0"/>
        <v>38889.93</v>
      </c>
      <c r="F11" s="240"/>
      <c r="G11" s="238">
        <f t="shared" si="1"/>
        <v>30133.759999999998</v>
      </c>
      <c r="H11" s="238">
        <f t="shared" si="2"/>
        <v>8756.1700000000019</v>
      </c>
      <c r="I11" s="238"/>
    </row>
    <row r="12" spans="1:9" x14ac:dyDescent="0.2">
      <c r="A12" s="233" t="s">
        <v>160</v>
      </c>
      <c r="B12" s="234">
        <v>45653</v>
      </c>
      <c r="C12" s="235" t="s">
        <v>161</v>
      </c>
      <c r="D12" s="237"/>
      <c r="E12" s="237">
        <f t="shared" si="0"/>
        <v>38889.93</v>
      </c>
      <c r="F12" s="240">
        <v>2787.3</v>
      </c>
      <c r="G12" s="238">
        <f t="shared" si="1"/>
        <v>32921.06</v>
      </c>
      <c r="H12" s="238">
        <f t="shared" si="2"/>
        <v>5968.8700000000017</v>
      </c>
      <c r="I12" s="241">
        <f>I10+146.7</f>
        <v>1732.68</v>
      </c>
    </row>
    <row r="13" spans="1:9" x14ac:dyDescent="0.2">
      <c r="A13" s="233" t="s">
        <v>182</v>
      </c>
      <c r="B13" s="234">
        <v>45666</v>
      </c>
      <c r="C13" s="235" t="s">
        <v>183</v>
      </c>
      <c r="D13" s="242">
        <v>-4236.1899999999996</v>
      </c>
      <c r="E13" s="237">
        <f t="shared" si="0"/>
        <v>34653.74</v>
      </c>
      <c r="F13" s="241">
        <v>1732.68</v>
      </c>
      <c r="G13" s="238">
        <f t="shared" si="1"/>
        <v>34653.74</v>
      </c>
      <c r="H13" s="238">
        <f t="shared" si="2"/>
        <v>0</v>
      </c>
      <c r="I13" s="238"/>
    </row>
    <row r="14" spans="1:9" x14ac:dyDescent="0.2">
      <c r="A14" s="233"/>
      <c r="B14" s="234"/>
      <c r="C14" s="235"/>
      <c r="D14" s="237"/>
      <c r="E14" s="237">
        <f t="shared" si="0"/>
        <v>34653.74</v>
      </c>
      <c r="F14" s="238"/>
      <c r="G14" s="238">
        <f t="shared" si="1"/>
        <v>34653.74</v>
      </c>
      <c r="H14" s="238">
        <f t="shared" si="2"/>
        <v>0</v>
      </c>
      <c r="I14" s="238"/>
    </row>
    <row r="15" spans="1:9" x14ac:dyDescent="0.2">
      <c r="A15" s="233"/>
      <c r="B15" s="234"/>
      <c r="C15" s="235"/>
      <c r="D15" s="237"/>
      <c r="E15" s="237">
        <f t="shared" si="0"/>
        <v>34653.74</v>
      </c>
      <c r="F15" s="241"/>
      <c r="G15" s="238">
        <f t="shared" si="1"/>
        <v>34653.74</v>
      </c>
      <c r="H15" s="238">
        <f t="shared" si="2"/>
        <v>0</v>
      </c>
      <c r="I15" s="238"/>
    </row>
    <row r="16" spans="1:9" x14ac:dyDescent="0.2">
      <c r="A16" s="233"/>
      <c r="B16" s="234"/>
      <c r="C16" s="235"/>
      <c r="D16" s="237"/>
      <c r="E16" s="237">
        <f t="shared" si="0"/>
        <v>34653.74</v>
      </c>
      <c r="F16" s="241"/>
      <c r="G16" s="238">
        <f t="shared" si="1"/>
        <v>34653.74</v>
      </c>
      <c r="H16" s="238">
        <f t="shared" si="2"/>
        <v>0</v>
      </c>
      <c r="I16" s="238"/>
    </row>
    <row r="17" spans="1:9" x14ac:dyDescent="0.2">
      <c r="A17" s="233"/>
      <c r="B17" s="234"/>
      <c r="C17" s="235"/>
      <c r="D17" s="237"/>
      <c r="E17" s="237">
        <f t="shared" si="0"/>
        <v>34653.74</v>
      </c>
      <c r="F17" s="241"/>
      <c r="G17" s="238">
        <f t="shared" si="1"/>
        <v>34653.74</v>
      </c>
      <c r="H17" s="238">
        <f t="shared" si="2"/>
        <v>0</v>
      </c>
      <c r="I17" s="238"/>
    </row>
    <row r="18" spans="1:9" x14ac:dyDescent="0.2">
      <c r="A18" s="233"/>
      <c r="B18" s="234"/>
      <c r="C18" s="235"/>
      <c r="D18" s="237"/>
      <c r="E18" s="237">
        <f t="shared" si="0"/>
        <v>34653.74</v>
      </c>
      <c r="F18" s="241"/>
      <c r="G18" s="238">
        <f t="shared" si="1"/>
        <v>34653.74</v>
      </c>
      <c r="H18" s="238">
        <f t="shared" si="2"/>
        <v>0</v>
      </c>
      <c r="I18" s="238"/>
    </row>
    <row r="19" spans="1:9" x14ac:dyDescent="0.2">
      <c r="A19" s="233"/>
      <c r="B19" s="234"/>
      <c r="C19" s="235"/>
      <c r="D19" s="237"/>
      <c r="E19" s="237">
        <f t="shared" si="0"/>
        <v>34653.74</v>
      </c>
      <c r="F19" s="238"/>
      <c r="G19" s="238">
        <f t="shared" si="1"/>
        <v>34653.74</v>
      </c>
      <c r="H19" s="238">
        <f t="shared" si="2"/>
        <v>0</v>
      </c>
      <c r="I19" s="238"/>
    </row>
    <row r="20" spans="1:9" x14ac:dyDescent="0.2">
      <c r="A20" s="233"/>
      <c r="B20" s="234"/>
      <c r="C20" s="235"/>
      <c r="D20" s="237"/>
      <c r="E20" s="237">
        <f t="shared" si="0"/>
        <v>34653.74</v>
      </c>
      <c r="F20" s="238"/>
      <c r="G20" s="238">
        <f t="shared" si="1"/>
        <v>34653.74</v>
      </c>
      <c r="H20" s="238">
        <f t="shared" si="2"/>
        <v>0</v>
      </c>
      <c r="I20" s="238"/>
    </row>
    <row r="21" spans="1:9" x14ac:dyDescent="0.2">
      <c r="A21" s="233"/>
      <c r="B21" s="234"/>
      <c r="C21" s="243"/>
      <c r="D21" s="237"/>
      <c r="E21" s="237">
        <f t="shared" si="0"/>
        <v>34653.74</v>
      </c>
      <c r="F21" s="238"/>
      <c r="G21" s="238">
        <f t="shared" si="1"/>
        <v>34653.74</v>
      </c>
      <c r="H21" s="238">
        <f t="shared" si="2"/>
        <v>0</v>
      </c>
      <c r="I21" s="238"/>
    </row>
    <row r="22" spans="1:9" x14ac:dyDescent="0.2">
      <c r="A22" s="233"/>
      <c r="D22" s="238"/>
      <c r="E22" s="238"/>
      <c r="F22" s="238"/>
      <c r="G22" s="238"/>
      <c r="H22" s="238"/>
      <c r="I22" s="238"/>
    </row>
    <row r="23" spans="1:9" ht="13.5" thickBot="1" x14ac:dyDescent="0.25">
      <c r="A23" s="233"/>
      <c r="B23" s="245"/>
      <c r="C23" s="246" t="s">
        <v>28</v>
      </c>
      <c r="D23" s="247">
        <f>SUM(D9:D22)</f>
        <v>34653.74</v>
      </c>
      <c r="E23" s="247"/>
      <c r="F23" s="247">
        <f>SUM(F9:F22)</f>
        <v>34653.74</v>
      </c>
      <c r="G23" s="247"/>
      <c r="H23" s="247">
        <f>D23-F23</f>
        <v>0</v>
      </c>
      <c r="I23" s="241" t="s">
        <v>147</v>
      </c>
    </row>
    <row r="24" spans="1:9" ht="13.5" thickTop="1" x14ac:dyDescent="0.2">
      <c r="D24" s="238"/>
      <c r="E24" s="238"/>
      <c r="F24" s="238"/>
      <c r="G24" s="238"/>
      <c r="H24" s="238"/>
      <c r="I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54"/>
      <c r="D26" s="255"/>
      <c r="E26" s="255"/>
      <c r="F26" s="255"/>
      <c r="G26" s="255"/>
      <c r="H26" s="255"/>
      <c r="I26" s="256"/>
    </row>
    <row r="27" spans="1:9" x14ac:dyDescent="0.2">
      <c r="C27" s="254"/>
      <c r="D27" s="255"/>
      <c r="E27" s="255"/>
      <c r="F27" s="255"/>
      <c r="G27" s="255"/>
      <c r="H27" s="255"/>
      <c r="I27" s="256"/>
    </row>
    <row r="28" spans="1:9" x14ac:dyDescent="0.2">
      <c r="C28" s="254"/>
      <c r="D28" s="255"/>
      <c r="E28" s="255"/>
      <c r="F28" s="255"/>
      <c r="G28" s="255"/>
      <c r="H28" s="255"/>
      <c r="I28" s="256"/>
    </row>
    <row r="29" spans="1:9" x14ac:dyDescent="0.2">
      <c r="C29" s="254"/>
      <c r="D29" s="255"/>
      <c r="E29" s="255"/>
      <c r="F29" s="255"/>
      <c r="G29" s="255"/>
      <c r="H29" s="255"/>
      <c r="I29" s="256"/>
    </row>
    <row r="30" spans="1:9" x14ac:dyDescent="0.2">
      <c r="C30" s="254"/>
      <c r="D30" s="255"/>
      <c r="E30" s="255"/>
      <c r="F30" s="255"/>
      <c r="G30" s="255"/>
      <c r="H30" s="255"/>
      <c r="I30" s="256"/>
    </row>
    <row r="31" spans="1:9" x14ac:dyDescent="0.2">
      <c r="C31" s="254"/>
      <c r="D31" s="255"/>
      <c r="E31" s="255"/>
      <c r="F31" s="255"/>
      <c r="G31" s="255"/>
      <c r="H31" s="255"/>
      <c r="I31" s="256"/>
    </row>
    <row r="32" spans="1:9" x14ac:dyDescent="0.2">
      <c r="C32" s="254"/>
      <c r="D32" s="257"/>
      <c r="E32" s="255"/>
      <c r="F32" s="257"/>
      <c r="G32" s="255"/>
      <c r="H32" s="257"/>
      <c r="I32" s="256"/>
    </row>
    <row r="33" spans="3:9" x14ac:dyDescent="0.2">
      <c r="C33" s="254"/>
      <c r="D33" s="256"/>
      <c r="E33" s="248"/>
      <c r="F33" s="258"/>
      <c r="G33" s="258"/>
      <c r="H33" s="256"/>
      <c r="I33" s="256"/>
    </row>
    <row r="34" spans="3:9" x14ac:dyDescent="0.2">
      <c r="C34" s="254"/>
      <c r="D34" s="256"/>
      <c r="E34" s="248"/>
      <c r="F34" s="258"/>
      <c r="G34" s="258"/>
      <c r="H34" s="256"/>
      <c r="I34" s="256"/>
    </row>
    <row r="35" spans="3:9" x14ac:dyDescent="0.2">
      <c r="E35" s="250"/>
    </row>
    <row r="36" spans="3:9" x14ac:dyDescent="0.2">
      <c r="E36" s="250"/>
    </row>
    <row r="37" spans="3:9" x14ac:dyDescent="0.2">
      <c r="E37" s="250"/>
    </row>
    <row r="38" spans="3:9" x14ac:dyDescent="0.2">
      <c r="E38" s="250"/>
    </row>
    <row r="39" spans="3:9" x14ac:dyDescent="0.2">
      <c r="E39" s="250"/>
    </row>
    <row r="40" spans="3:9" x14ac:dyDescent="0.2">
      <c r="E40" s="250"/>
    </row>
    <row r="41" spans="3:9" x14ac:dyDescent="0.2">
      <c r="E41" s="250"/>
    </row>
    <row r="42" spans="3:9" x14ac:dyDescent="0.2">
      <c r="E42" s="250"/>
    </row>
    <row r="43" spans="3:9" x14ac:dyDescent="0.2">
      <c r="E43" s="250"/>
    </row>
    <row r="44" spans="3:9" x14ac:dyDescent="0.2">
      <c r="E44" s="250"/>
    </row>
    <row r="45" spans="3:9" x14ac:dyDescent="0.2">
      <c r="E45" s="250"/>
    </row>
    <row r="46" spans="3:9" x14ac:dyDescent="0.2">
      <c r="E46" s="250"/>
    </row>
    <row r="47" spans="3:9" x14ac:dyDescent="0.2">
      <c r="E47" s="250"/>
    </row>
    <row r="48" spans="3:9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  <row r="628" spans="5:5" x14ac:dyDescent="0.2">
      <c r="E628" s="250"/>
    </row>
  </sheetData>
  <pageMargins left="0.25" right="0.25" top="0.95" bottom="0.75" header="0.09" footer="0.3"/>
  <pageSetup scale="74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4C26-98B0-4053-95CE-7729077A0A98}">
  <sheetPr>
    <pageSetUpPr fitToPage="1"/>
  </sheetPr>
  <dimension ref="A1:I626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7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169</v>
      </c>
      <c r="B4" s="37"/>
      <c r="C4" s="38"/>
      <c r="D4" s="39" t="s">
        <v>90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91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92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/>
    </row>
    <row r="9" spans="1:9" x14ac:dyDescent="0.2">
      <c r="A9" s="59" t="s">
        <v>170</v>
      </c>
      <c r="B9" s="60">
        <v>45660</v>
      </c>
      <c r="C9" s="61" t="s">
        <v>82</v>
      </c>
      <c r="D9" s="202">
        <v>65217.8</v>
      </c>
      <c r="E9" s="63">
        <f>D9</f>
        <v>65217.8</v>
      </c>
      <c r="F9" s="203"/>
      <c r="G9" s="64"/>
      <c r="H9" s="64">
        <f>E9</f>
        <v>65217.8</v>
      </c>
    </row>
    <row r="10" spans="1:9" x14ac:dyDescent="0.2">
      <c r="A10" s="59"/>
      <c r="B10" s="66"/>
      <c r="C10" s="61"/>
      <c r="D10" s="62"/>
      <c r="E10" s="63">
        <f t="shared" ref="E10:E21" si="0">E9+D10</f>
        <v>65217.8</v>
      </c>
      <c r="F10" s="203"/>
      <c r="G10" s="64">
        <f t="shared" ref="G10:G21" si="1">G9+F10</f>
        <v>0</v>
      </c>
      <c r="H10" s="64">
        <f t="shared" ref="H10:H21" si="2">H9-F10+D10</f>
        <v>65217.8</v>
      </c>
      <c r="I10" s="210"/>
    </row>
    <row r="11" spans="1:9" x14ac:dyDescent="0.2">
      <c r="A11" s="59"/>
      <c r="B11" s="60"/>
      <c r="C11" s="61"/>
      <c r="D11" s="202"/>
      <c r="E11" s="63">
        <f t="shared" si="0"/>
        <v>65217.8</v>
      </c>
      <c r="F11" s="203"/>
      <c r="G11" s="64">
        <f t="shared" si="1"/>
        <v>0</v>
      </c>
      <c r="H11" s="64">
        <f t="shared" si="2"/>
        <v>65217.8</v>
      </c>
      <c r="I11" s="252"/>
    </row>
    <row r="12" spans="1:9" x14ac:dyDescent="0.2">
      <c r="A12" s="59"/>
      <c r="B12" s="60"/>
      <c r="C12" s="61"/>
      <c r="D12" s="63"/>
      <c r="E12" s="63">
        <f t="shared" si="0"/>
        <v>65217.8</v>
      </c>
      <c r="F12" s="203"/>
      <c r="G12" s="64">
        <f t="shared" si="1"/>
        <v>0</v>
      </c>
      <c r="H12" s="64">
        <f t="shared" si="2"/>
        <v>65217.8</v>
      </c>
      <c r="I12" s="210"/>
    </row>
    <row r="13" spans="1:9" x14ac:dyDescent="0.2">
      <c r="A13" s="59"/>
      <c r="B13" s="60"/>
      <c r="C13" s="61"/>
      <c r="D13" s="63"/>
      <c r="E13" s="63">
        <f t="shared" si="0"/>
        <v>65217.8</v>
      </c>
      <c r="F13" s="67"/>
      <c r="G13" s="64">
        <f t="shared" si="1"/>
        <v>0</v>
      </c>
      <c r="H13" s="64">
        <f t="shared" si="2"/>
        <v>65217.8</v>
      </c>
      <c r="I13" s="252"/>
    </row>
    <row r="14" spans="1:9" x14ac:dyDescent="0.2">
      <c r="A14" s="59"/>
      <c r="B14" s="60"/>
      <c r="C14" s="61"/>
      <c r="D14" s="63"/>
      <c r="E14" s="63">
        <f t="shared" si="0"/>
        <v>65217.8</v>
      </c>
      <c r="F14" s="64"/>
      <c r="G14" s="64">
        <f t="shared" si="1"/>
        <v>0</v>
      </c>
      <c r="H14" s="64">
        <f t="shared" si="2"/>
        <v>65217.8</v>
      </c>
      <c r="I14" s="252"/>
    </row>
    <row r="15" spans="1:9" x14ac:dyDescent="0.2">
      <c r="A15" s="59"/>
      <c r="B15" s="60"/>
      <c r="C15" s="61"/>
      <c r="D15" s="63"/>
      <c r="E15" s="63">
        <f t="shared" si="0"/>
        <v>65217.8</v>
      </c>
      <c r="F15" s="67"/>
      <c r="G15" s="64">
        <f t="shared" si="1"/>
        <v>0</v>
      </c>
      <c r="H15" s="64">
        <f t="shared" si="2"/>
        <v>65217.8</v>
      </c>
      <c r="I15" s="252"/>
    </row>
    <row r="16" spans="1:9" x14ac:dyDescent="0.2">
      <c r="A16" s="59"/>
      <c r="B16" s="60"/>
      <c r="C16" s="61"/>
      <c r="D16" s="63"/>
      <c r="E16" s="63">
        <f t="shared" si="0"/>
        <v>65217.8</v>
      </c>
      <c r="F16" s="67"/>
      <c r="G16" s="64">
        <f t="shared" si="1"/>
        <v>0</v>
      </c>
      <c r="H16" s="64">
        <f t="shared" si="2"/>
        <v>65217.8</v>
      </c>
      <c r="I16" s="252"/>
    </row>
    <row r="17" spans="1:9" x14ac:dyDescent="0.2">
      <c r="A17" s="59"/>
      <c r="B17" s="60"/>
      <c r="C17" s="61"/>
      <c r="D17" s="63"/>
      <c r="E17" s="63">
        <f t="shared" si="0"/>
        <v>65217.8</v>
      </c>
      <c r="F17" s="67"/>
      <c r="G17" s="64">
        <f t="shared" si="1"/>
        <v>0</v>
      </c>
      <c r="H17" s="64">
        <f t="shared" si="2"/>
        <v>65217.8</v>
      </c>
      <c r="I17" s="252"/>
    </row>
    <row r="18" spans="1:9" x14ac:dyDescent="0.2">
      <c r="A18" s="59"/>
      <c r="B18" s="60"/>
      <c r="C18" s="61"/>
      <c r="D18" s="63"/>
      <c r="E18" s="63">
        <f t="shared" si="0"/>
        <v>65217.8</v>
      </c>
      <c r="F18" s="67"/>
      <c r="G18" s="64">
        <f t="shared" si="1"/>
        <v>0</v>
      </c>
      <c r="H18" s="64">
        <f t="shared" si="2"/>
        <v>65217.8</v>
      </c>
      <c r="I18" s="252"/>
    </row>
    <row r="19" spans="1:9" x14ac:dyDescent="0.2">
      <c r="A19" s="59"/>
      <c r="B19" s="60"/>
      <c r="C19" s="61"/>
      <c r="D19" s="63"/>
      <c r="E19" s="63">
        <f t="shared" si="0"/>
        <v>65217.8</v>
      </c>
      <c r="F19" s="64"/>
      <c r="G19" s="64">
        <f t="shared" si="1"/>
        <v>0</v>
      </c>
      <c r="H19" s="64">
        <f t="shared" si="2"/>
        <v>65217.8</v>
      </c>
      <c r="I19" s="252"/>
    </row>
    <row r="20" spans="1:9" x14ac:dyDescent="0.2">
      <c r="A20" s="59"/>
      <c r="B20" s="60"/>
      <c r="C20" s="61"/>
      <c r="D20" s="63"/>
      <c r="E20" s="63">
        <f t="shared" si="0"/>
        <v>65217.8</v>
      </c>
      <c r="F20" s="64"/>
      <c r="G20" s="64">
        <f t="shared" si="1"/>
        <v>0</v>
      </c>
      <c r="H20" s="64">
        <f t="shared" si="2"/>
        <v>65217.8</v>
      </c>
      <c r="I20" s="252"/>
    </row>
    <row r="21" spans="1:9" x14ac:dyDescent="0.2">
      <c r="A21" s="59"/>
      <c r="B21" s="60"/>
      <c r="C21" s="68"/>
      <c r="D21" s="63"/>
      <c r="E21" s="63">
        <f t="shared" si="0"/>
        <v>65217.8</v>
      </c>
      <c r="F21" s="64"/>
      <c r="G21" s="64">
        <f t="shared" si="1"/>
        <v>0</v>
      </c>
      <c r="H21" s="64">
        <f t="shared" si="2"/>
        <v>65217.8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65217.8</v>
      </c>
      <c r="E23" s="72"/>
      <c r="F23" s="72">
        <f>SUM(F9:F22)</f>
        <v>0</v>
      </c>
      <c r="G23" s="72"/>
      <c r="H23" s="72">
        <f>D23-F23</f>
        <v>65217.8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171</v>
      </c>
      <c r="D26" s="64">
        <v>24972.43</v>
      </c>
      <c r="E26" s="64"/>
      <c r="F26" s="64"/>
      <c r="G26" s="64"/>
      <c r="H26" s="64">
        <f>D26-F26</f>
        <v>24972.43</v>
      </c>
      <c r="I26" s="206"/>
    </row>
    <row r="27" spans="1:9" x14ac:dyDescent="0.2">
      <c r="A27" s="73"/>
      <c r="B27" s="61"/>
      <c r="C27" s="69" t="s">
        <v>94</v>
      </c>
      <c r="D27" s="64">
        <v>2500</v>
      </c>
      <c r="E27" s="64"/>
      <c r="F27" s="64"/>
      <c r="G27" s="64"/>
      <c r="H27" s="64">
        <f>D27-F27</f>
        <v>2500</v>
      </c>
      <c r="I27" s="206"/>
    </row>
    <row r="28" spans="1:9" x14ac:dyDescent="0.2">
      <c r="A28" s="73"/>
      <c r="B28" s="61"/>
      <c r="C28" s="69" t="s">
        <v>172</v>
      </c>
      <c r="D28" s="64">
        <v>9777.5499999999993</v>
      </c>
      <c r="E28" s="64"/>
      <c r="F28" s="64"/>
      <c r="G28" s="64"/>
      <c r="H28" s="64">
        <f>D28-F28</f>
        <v>9777.5499999999993</v>
      </c>
      <c r="I28" s="206"/>
    </row>
    <row r="29" spans="1:9" ht="13.5" thickBot="1" x14ac:dyDescent="0.25">
      <c r="A29" s="73"/>
      <c r="B29" s="61"/>
      <c r="C29" s="96" t="s">
        <v>107</v>
      </c>
      <c r="D29" s="72">
        <f>SUM(D26:D28)</f>
        <v>37249.979999999996</v>
      </c>
      <c r="E29" s="64"/>
      <c r="F29" s="72">
        <f>SUM(F26:F28)</f>
        <v>0</v>
      </c>
      <c r="G29" s="64"/>
      <c r="H29" s="72">
        <f>SUM(H26:H28)</f>
        <v>37249.979999999996</v>
      </c>
      <c r="I29" s="206"/>
    </row>
    <row r="30" spans="1:9" ht="13.5" thickTop="1" x14ac:dyDescent="0.2">
      <c r="A30" s="73"/>
      <c r="B30" s="61"/>
      <c r="C30" s="204"/>
      <c r="D30" s="207"/>
      <c r="E30" s="205"/>
      <c r="F30" s="207"/>
      <c r="G30" s="205"/>
      <c r="H30" s="207"/>
      <c r="I30" s="206"/>
    </row>
    <row r="31" spans="1:9" x14ac:dyDescent="0.2">
      <c r="A31" s="73"/>
      <c r="B31" s="61"/>
      <c r="C31" s="69" t="s">
        <v>173</v>
      </c>
      <c r="D31" s="64">
        <v>27767.82</v>
      </c>
      <c r="E31" s="64"/>
      <c r="F31" s="64"/>
      <c r="G31" s="64"/>
      <c r="H31" s="64">
        <f>D31-F31</f>
        <v>27767.82</v>
      </c>
      <c r="I31" s="206"/>
    </row>
    <row r="32" spans="1:9" x14ac:dyDescent="0.2">
      <c r="A32" s="73"/>
      <c r="B32" s="61"/>
      <c r="C32" s="69" t="s">
        <v>174</v>
      </c>
      <c r="D32" s="64">
        <v>200</v>
      </c>
      <c r="E32" s="64"/>
      <c r="F32" s="64"/>
      <c r="G32" s="64"/>
      <c r="H32" s="64">
        <f>D32-F32</f>
        <v>200</v>
      </c>
      <c r="I32" s="206"/>
    </row>
    <row r="33" spans="1:9" ht="13.5" thickBot="1" x14ac:dyDescent="0.25">
      <c r="A33" s="73"/>
      <c r="B33" s="61"/>
      <c r="C33" s="96" t="s">
        <v>107</v>
      </c>
      <c r="D33" s="72">
        <f>SUM(D30:D32)</f>
        <v>27967.82</v>
      </c>
      <c r="E33" s="64"/>
      <c r="F33" s="72">
        <f>SUM(F30:F32)</f>
        <v>0</v>
      </c>
      <c r="G33" s="64"/>
      <c r="H33" s="72">
        <f>SUM(H30:H32)</f>
        <v>27967.82</v>
      </c>
    </row>
    <row r="34" spans="1:9" ht="13.5" thickTop="1" x14ac:dyDescent="0.2">
      <c r="A34" s="73"/>
      <c r="B34" s="61"/>
      <c r="C34" s="69"/>
      <c r="D34" s="45"/>
      <c r="E34" s="74"/>
      <c r="F34" s="75"/>
      <c r="G34" s="75"/>
      <c r="H34" s="45"/>
    </row>
    <row r="35" spans="1:9" ht="13.5" thickBot="1" x14ac:dyDescent="0.25">
      <c r="A35" s="73"/>
      <c r="B35" s="61"/>
      <c r="C35" s="96" t="s">
        <v>175</v>
      </c>
      <c r="D35" s="72">
        <f>D29+D33</f>
        <v>65217.799999999996</v>
      </c>
      <c r="E35" s="74"/>
      <c r="F35" s="72">
        <f>F29+F33</f>
        <v>0</v>
      </c>
      <c r="G35" s="75"/>
      <c r="H35" s="72">
        <f>H29+H33</f>
        <v>65217.799999999996</v>
      </c>
    </row>
    <row r="36" spans="1:9" ht="13.5" thickTop="1" x14ac:dyDescent="0.2">
      <c r="A36" s="73"/>
      <c r="B36" s="61"/>
      <c r="C36" s="69"/>
      <c r="D36" s="45"/>
      <c r="E36" s="74"/>
      <c r="F36" s="75"/>
      <c r="G36" s="75"/>
      <c r="H36" s="45"/>
    </row>
    <row r="37" spans="1:9" x14ac:dyDescent="0.2">
      <c r="A37" s="73"/>
      <c r="B37" s="61"/>
      <c r="C37" s="69"/>
      <c r="D37" s="45"/>
      <c r="E37" s="74"/>
      <c r="F37" s="75"/>
      <c r="G37" s="75"/>
      <c r="H37" s="45"/>
    </row>
    <row r="38" spans="1:9" x14ac:dyDescent="0.2">
      <c r="A38" s="73"/>
      <c r="B38" s="61"/>
      <c r="C38" s="69"/>
      <c r="D38" s="45"/>
      <c r="E38" s="74"/>
      <c r="F38" s="75"/>
      <c r="G38" s="75"/>
      <c r="H38" s="45"/>
    </row>
    <row r="39" spans="1:9" x14ac:dyDescent="0.2">
      <c r="A39" s="73"/>
      <c r="B39" s="61"/>
      <c r="C39" s="69"/>
      <c r="D39" s="45"/>
      <c r="E39" s="74"/>
      <c r="F39" s="75"/>
      <c r="G39" s="75"/>
      <c r="H39" s="4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E41" s="79"/>
    </row>
    <row r="42" spans="1:9" x14ac:dyDescent="0.2">
      <c r="E42" s="79"/>
    </row>
    <row r="43" spans="1:9" x14ac:dyDescent="0.2">
      <c r="E43" s="79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s="80" customFormat="1" x14ac:dyDescent="0.2">
      <c r="A47" s="76"/>
      <c r="B47" s="77"/>
      <c r="C47" s="78"/>
      <c r="D47" s="65"/>
      <c r="E47" s="79"/>
      <c r="H47" s="65"/>
      <c r="I47" s="65"/>
    </row>
    <row r="48" spans="1:9" s="80" customFormat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</sheetData>
  <conditionalFormatting sqref="I9 I11:I28">
    <cfRule type="cellIs" dxfId="4" priority="2" operator="greaterThan">
      <formula>$H$23</formula>
    </cfRule>
  </conditionalFormatting>
  <conditionalFormatting sqref="I10">
    <cfRule type="cellIs" dxfId="3" priority="1" operator="greaterThan">
      <formula>$H$23</formula>
    </cfRule>
  </conditionalFormatting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575D-1024-41DE-8ABB-137396D44EA0}">
  <sheetPr>
    <pageSetUpPr fitToPage="1"/>
  </sheetPr>
  <dimension ref="A1:I629"/>
  <sheetViews>
    <sheetView topLeftCell="A7" zoomScaleNormal="100" workbookViewId="0"/>
  </sheetViews>
  <sheetFormatPr defaultColWidth="11.42578125" defaultRowHeight="12.75" x14ac:dyDescent="0.2"/>
  <cols>
    <col min="1" max="1" width="19.140625" style="76" customWidth="1"/>
    <col min="2" max="2" width="9.42578125" style="77" customWidth="1"/>
    <col min="3" max="3" width="14.5703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184</v>
      </c>
      <c r="B4" s="37"/>
      <c r="C4" s="38"/>
      <c r="D4" s="39" t="s">
        <v>186</v>
      </c>
      <c r="E4" s="40"/>
      <c r="F4" s="34"/>
      <c r="G4" s="34"/>
    </row>
    <row r="5" spans="1:9" s="35" customFormat="1" ht="15.75" x14ac:dyDescent="0.25">
      <c r="A5" s="41" t="s">
        <v>185</v>
      </c>
      <c r="B5" s="42"/>
      <c r="C5" s="43"/>
      <c r="D5" s="44" t="s">
        <v>187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188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/>
    </row>
    <row r="9" spans="1:9" x14ac:dyDescent="0.2">
      <c r="A9" s="59" t="s">
        <v>189</v>
      </c>
      <c r="B9" s="60">
        <v>45673</v>
      </c>
      <c r="C9" s="61" t="s">
        <v>82</v>
      </c>
      <c r="D9" s="202">
        <v>73864</v>
      </c>
      <c r="E9" s="63">
        <f>D9</f>
        <v>73864</v>
      </c>
      <c r="F9" s="203"/>
      <c r="G9" s="64"/>
      <c r="H9" s="64">
        <f>E9</f>
        <v>73864</v>
      </c>
    </row>
    <row r="10" spans="1:9" x14ac:dyDescent="0.2">
      <c r="A10" s="59"/>
      <c r="B10" s="66"/>
      <c r="C10" s="61"/>
      <c r="D10" s="62"/>
      <c r="E10" s="63">
        <f t="shared" ref="E10:E21" si="0">E9+D10</f>
        <v>73864</v>
      </c>
      <c r="F10" s="203"/>
      <c r="G10" s="64">
        <f t="shared" ref="G10:G21" si="1">G9+F10</f>
        <v>0</v>
      </c>
      <c r="H10" s="64">
        <f t="shared" ref="H10:H21" si="2">H9-F10+D10</f>
        <v>73864</v>
      </c>
      <c r="I10" s="210"/>
    </row>
    <row r="11" spans="1:9" x14ac:dyDescent="0.2">
      <c r="A11" s="59"/>
      <c r="B11" s="60"/>
      <c r="C11" s="61"/>
      <c r="D11" s="202"/>
      <c r="E11" s="63">
        <f t="shared" si="0"/>
        <v>73864</v>
      </c>
      <c r="F11" s="203"/>
      <c r="G11" s="64">
        <f t="shared" si="1"/>
        <v>0</v>
      </c>
      <c r="H11" s="64">
        <f t="shared" si="2"/>
        <v>73864</v>
      </c>
      <c r="I11" s="252"/>
    </row>
    <row r="12" spans="1:9" x14ac:dyDescent="0.2">
      <c r="A12" s="59"/>
      <c r="B12" s="60"/>
      <c r="C12" s="61"/>
      <c r="D12" s="63"/>
      <c r="E12" s="63">
        <f t="shared" si="0"/>
        <v>73864</v>
      </c>
      <c r="F12" s="203"/>
      <c r="G12" s="64">
        <f t="shared" si="1"/>
        <v>0</v>
      </c>
      <c r="H12" s="64">
        <f t="shared" si="2"/>
        <v>73864</v>
      </c>
      <c r="I12" s="210"/>
    </row>
    <row r="13" spans="1:9" x14ac:dyDescent="0.2">
      <c r="A13" s="59"/>
      <c r="B13" s="60"/>
      <c r="C13" s="61"/>
      <c r="D13" s="63"/>
      <c r="E13" s="63">
        <f t="shared" si="0"/>
        <v>73864</v>
      </c>
      <c r="F13" s="67"/>
      <c r="G13" s="64">
        <f t="shared" si="1"/>
        <v>0</v>
      </c>
      <c r="H13" s="64">
        <f t="shared" si="2"/>
        <v>73864</v>
      </c>
      <c r="I13" s="252"/>
    </row>
    <row r="14" spans="1:9" x14ac:dyDescent="0.2">
      <c r="A14" s="59"/>
      <c r="B14" s="60"/>
      <c r="C14" s="61"/>
      <c r="D14" s="63"/>
      <c r="E14" s="63">
        <f t="shared" si="0"/>
        <v>73864</v>
      </c>
      <c r="F14" s="64"/>
      <c r="G14" s="64">
        <f t="shared" si="1"/>
        <v>0</v>
      </c>
      <c r="H14" s="64">
        <f t="shared" si="2"/>
        <v>73864</v>
      </c>
      <c r="I14" s="252"/>
    </row>
    <row r="15" spans="1:9" x14ac:dyDescent="0.2">
      <c r="A15" s="59"/>
      <c r="B15" s="60"/>
      <c r="C15" s="61"/>
      <c r="D15" s="63"/>
      <c r="E15" s="63">
        <f t="shared" si="0"/>
        <v>73864</v>
      </c>
      <c r="F15" s="67"/>
      <c r="G15" s="64">
        <f t="shared" si="1"/>
        <v>0</v>
      </c>
      <c r="H15" s="64">
        <f t="shared" si="2"/>
        <v>73864</v>
      </c>
      <c r="I15" s="252"/>
    </row>
    <row r="16" spans="1:9" x14ac:dyDescent="0.2">
      <c r="A16" s="59"/>
      <c r="B16" s="60"/>
      <c r="C16" s="61"/>
      <c r="D16" s="63"/>
      <c r="E16" s="63">
        <f t="shared" si="0"/>
        <v>73864</v>
      </c>
      <c r="F16" s="67"/>
      <c r="G16" s="64">
        <f t="shared" si="1"/>
        <v>0</v>
      </c>
      <c r="H16" s="64">
        <f t="shared" si="2"/>
        <v>73864</v>
      </c>
      <c r="I16" s="252"/>
    </row>
    <row r="17" spans="1:9" x14ac:dyDescent="0.2">
      <c r="A17" s="59"/>
      <c r="B17" s="60"/>
      <c r="C17" s="61"/>
      <c r="D17" s="63"/>
      <c r="E17" s="63">
        <f t="shared" si="0"/>
        <v>73864</v>
      </c>
      <c r="F17" s="67"/>
      <c r="G17" s="64">
        <f t="shared" si="1"/>
        <v>0</v>
      </c>
      <c r="H17" s="64">
        <f t="shared" si="2"/>
        <v>73864</v>
      </c>
      <c r="I17" s="252"/>
    </row>
    <row r="18" spans="1:9" x14ac:dyDescent="0.2">
      <c r="A18" s="59"/>
      <c r="B18" s="60"/>
      <c r="C18" s="61"/>
      <c r="D18" s="63"/>
      <c r="E18" s="63">
        <f t="shared" si="0"/>
        <v>73864</v>
      </c>
      <c r="F18" s="67"/>
      <c r="G18" s="64">
        <f t="shared" si="1"/>
        <v>0</v>
      </c>
      <c r="H18" s="64">
        <f t="shared" si="2"/>
        <v>73864</v>
      </c>
      <c r="I18" s="252"/>
    </row>
    <row r="19" spans="1:9" x14ac:dyDescent="0.2">
      <c r="A19" s="59"/>
      <c r="B19" s="60"/>
      <c r="C19" s="61"/>
      <c r="D19" s="63"/>
      <c r="E19" s="63">
        <f t="shared" si="0"/>
        <v>73864</v>
      </c>
      <c r="F19" s="64"/>
      <c r="G19" s="64">
        <f t="shared" si="1"/>
        <v>0</v>
      </c>
      <c r="H19" s="64">
        <f t="shared" si="2"/>
        <v>73864</v>
      </c>
      <c r="I19" s="252"/>
    </row>
    <row r="20" spans="1:9" x14ac:dyDescent="0.2">
      <c r="A20" s="59"/>
      <c r="B20" s="60"/>
      <c r="C20" s="61"/>
      <c r="D20" s="63"/>
      <c r="E20" s="63">
        <f t="shared" si="0"/>
        <v>73864</v>
      </c>
      <c r="F20" s="64"/>
      <c r="G20" s="64">
        <f t="shared" si="1"/>
        <v>0</v>
      </c>
      <c r="H20" s="64">
        <f t="shared" si="2"/>
        <v>73864</v>
      </c>
      <c r="I20" s="252"/>
    </row>
    <row r="21" spans="1:9" x14ac:dyDescent="0.2">
      <c r="A21" s="59"/>
      <c r="B21" s="60"/>
      <c r="C21" s="68"/>
      <c r="D21" s="63"/>
      <c r="E21" s="63">
        <f t="shared" si="0"/>
        <v>73864</v>
      </c>
      <c r="F21" s="64"/>
      <c r="G21" s="64">
        <f t="shared" si="1"/>
        <v>0</v>
      </c>
      <c r="H21" s="64">
        <f t="shared" si="2"/>
        <v>73864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73864</v>
      </c>
      <c r="E23" s="72"/>
      <c r="F23" s="72">
        <f>SUM(F9:F22)</f>
        <v>0</v>
      </c>
      <c r="G23" s="72"/>
      <c r="H23" s="72">
        <f>D23-F23</f>
        <v>73864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190</v>
      </c>
      <c r="D26" s="64">
        <v>11204</v>
      </c>
      <c r="E26" s="64"/>
      <c r="F26" s="64"/>
      <c r="G26" s="64"/>
      <c r="H26" s="64">
        <f>D26-F26</f>
        <v>11204</v>
      </c>
      <c r="I26" s="206"/>
    </row>
    <row r="27" spans="1:9" x14ac:dyDescent="0.2">
      <c r="A27" s="73"/>
      <c r="B27" s="61"/>
      <c r="C27" s="69" t="s">
        <v>191</v>
      </c>
      <c r="D27" s="64">
        <v>2800</v>
      </c>
      <c r="E27" s="64"/>
      <c r="F27" s="64"/>
      <c r="G27" s="64"/>
      <c r="H27" s="64">
        <f>D27-F27</f>
        <v>2800</v>
      </c>
      <c r="I27" s="206"/>
    </row>
    <row r="28" spans="1:9" x14ac:dyDescent="0.2">
      <c r="A28" s="73"/>
      <c r="B28" s="61"/>
      <c r="C28" s="69" t="s">
        <v>192</v>
      </c>
      <c r="D28" s="64">
        <v>34020</v>
      </c>
      <c r="E28" s="64"/>
      <c r="F28" s="64"/>
      <c r="G28" s="64"/>
      <c r="H28" s="64">
        <f>D28-F28</f>
        <v>34020</v>
      </c>
      <c r="I28" s="206"/>
    </row>
    <row r="29" spans="1:9" x14ac:dyDescent="0.2">
      <c r="A29" s="73"/>
      <c r="B29" s="61"/>
      <c r="C29" s="69" t="s">
        <v>193</v>
      </c>
      <c r="D29" s="64">
        <v>4400</v>
      </c>
      <c r="E29" s="64"/>
      <c r="F29" s="64"/>
      <c r="G29" s="64"/>
      <c r="H29" s="64">
        <f t="shared" ref="H29:H31" si="3">D29-F29</f>
        <v>4400</v>
      </c>
      <c r="I29" s="206"/>
    </row>
    <row r="30" spans="1:9" x14ac:dyDescent="0.2">
      <c r="A30" s="73"/>
      <c r="B30" s="61"/>
      <c r="C30" s="69" t="s">
        <v>194</v>
      </c>
      <c r="D30" s="64">
        <v>5000</v>
      </c>
      <c r="E30" s="64"/>
      <c r="F30" s="64"/>
      <c r="G30" s="64"/>
      <c r="H30" s="64">
        <f t="shared" si="3"/>
        <v>5000</v>
      </c>
      <c r="I30" s="206"/>
    </row>
    <row r="31" spans="1:9" x14ac:dyDescent="0.2">
      <c r="A31" s="73"/>
      <c r="B31" s="61"/>
      <c r="C31" s="69" t="s">
        <v>195</v>
      </c>
      <c r="D31" s="64">
        <v>16440</v>
      </c>
      <c r="E31" s="64"/>
      <c r="F31" s="64"/>
      <c r="G31" s="64"/>
      <c r="H31" s="64">
        <f t="shared" si="3"/>
        <v>16440</v>
      </c>
      <c r="I31" s="206"/>
    </row>
    <row r="32" spans="1:9" ht="13.5" thickBot="1" x14ac:dyDescent="0.25">
      <c r="A32" s="73"/>
      <c r="B32" s="61"/>
      <c r="C32" s="96" t="s">
        <v>107</v>
      </c>
      <c r="D32" s="72">
        <f>SUM(D26:D31)</f>
        <v>73864</v>
      </c>
      <c r="E32" s="64"/>
      <c r="F32" s="72">
        <f>SUM(F26:F28)</f>
        <v>0</v>
      </c>
      <c r="G32" s="64"/>
      <c r="H32" s="72">
        <f>SUM(H26:H31)</f>
        <v>73864</v>
      </c>
      <c r="I32" s="206"/>
    </row>
    <row r="33" spans="1:9" ht="13.5" thickTop="1" x14ac:dyDescent="0.2">
      <c r="A33" s="73"/>
      <c r="B33" s="61"/>
      <c r="C33" s="204"/>
      <c r="D33" s="207"/>
      <c r="E33" s="205"/>
      <c r="F33" s="207"/>
      <c r="G33" s="205"/>
      <c r="H33" s="207"/>
      <c r="I33" s="206"/>
    </row>
    <row r="34" spans="1:9" x14ac:dyDescent="0.2">
      <c r="A34" s="73"/>
      <c r="B34" s="61"/>
      <c r="C34" s="204"/>
      <c r="D34" s="205"/>
      <c r="E34" s="205"/>
      <c r="F34" s="205"/>
      <c r="G34" s="205"/>
      <c r="H34" s="205"/>
      <c r="I34" s="206"/>
    </row>
    <row r="35" spans="1:9" x14ac:dyDescent="0.2">
      <c r="A35" s="73"/>
      <c r="B35" s="61"/>
      <c r="C35" s="204"/>
      <c r="D35" s="205"/>
      <c r="E35" s="205"/>
      <c r="F35" s="205"/>
      <c r="G35" s="205"/>
      <c r="H35" s="205"/>
      <c r="I35" s="206"/>
    </row>
    <row r="36" spans="1:9" x14ac:dyDescent="0.2">
      <c r="A36" s="73"/>
      <c r="B36" s="61"/>
      <c r="C36" s="266"/>
      <c r="D36" s="267"/>
      <c r="E36" s="205"/>
      <c r="F36" s="267"/>
      <c r="G36" s="205"/>
      <c r="H36" s="267"/>
    </row>
    <row r="37" spans="1:9" x14ac:dyDescent="0.2">
      <c r="A37" s="73"/>
      <c r="B37" s="61"/>
      <c r="C37" s="204"/>
      <c r="D37" s="268"/>
      <c r="E37" s="73"/>
      <c r="F37" s="269"/>
      <c r="G37" s="269"/>
      <c r="H37" s="268"/>
    </row>
    <row r="38" spans="1:9" x14ac:dyDescent="0.2">
      <c r="A38" s="73"/>
      <c r="B38" s="61"/>
      <c r="C38" s="266"/>
      <c r="D38" s="267"/>
      <c r="E38" s="73"/>
      <c r="F38" s="267"/>
      <c r="G38" s="269"/>
      <c r="H38" s="267"/>
    </row>
    <row r="39" spans="1:9" x14ac:dyDescent="0.2">
      <c r="A39" s="73"/>
      <c r="B39" s="61"/>
      <c r="C39" s="204"/>
      <c r="D39" s="268"/>
      <c r="E39" s="73"/>
      <c r="F39" s="269"/>
      <c r="G39" s="269"/>
      <c r="H39" s="268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A43" s="73"/>
      <c r="B43" s="61"/>
      <c r="C43" s="69"/>
      <c r="D43" s="45"/>
      <c r="E43" s="74"/>
      <c r="F43" s="75"/>
      <c r="G43" s="75"/>
      <c r="H43" s="45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1:9" x14ac:dyDescent="0.2">
      <c r="E49" s="79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 I11:I31">
    <cfRule type="cellIs" dxfId="2" priority="2" operator="greaterThan">
      <formula>$H$23</formula>
    </cfRule>
  </conditionalFormatting>
  <conditionalFormatting sqref="I10">
    <cfRule type="cellIs" dxfId="1" priority="1" operator="greaterThan">
      <formula>$H$23</formula>
    </cfRule>
  </conditionalFormatting>
  <pageMargins left="0.25" right="0.25" top="0.95" bottom="0.75" header="0.09" footer="0.3"/>
  <pageSetup scale="82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5">
    <tabColor indexed="30"/>
    <pageSetUpPr fitToPage="1"/>
  </sheetPr>
  <dimension ref="A1:H24"/>
  <sheetViews>
    <sheetView topLeftCell="A7" zoomScaleNormal="100" workbookViewId="0">
      <selection activeCell="E41" sqref="E4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6">
    <tabColor rgb="FF0070C0"/>
    <pageSetUpPr fitToPage="1"/>
  </sheetPr>
  <dimension ref="A1:I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7">
    <tabColor indexed="30"/>
    <pageSetUpPr fitToPage="1"/>
  </sheetPr>
  <dimension ref="A1:J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8">
    <tabColor indexed="30"/>
    <pageSetUpPr fitToPage="1"/>
  </sheetPr>
  <dimension ref="A1:AD41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Language</vt:lpstr>
      <vt:lpstr>FINANCIAL</vt:lpstr>
      <vt:lpstr>RECAP #9420.00</vt:lpstr>
      <vt:lpstr>#9420.00 Neumann Brothers</vt:lpstr>
      <vt:lpstr>#9420.00 PM TIME</vt:lpstr>
      <vt:lpstr>#9420.00 Misc</vt:lpstr>
      <vt:lpstr>#9420.00 Samuels Group</vt:lpstr>
      <vt:lpstr>#9420.00 Neumann Brothers (2)</vt:lpstr>
      <vt:lpstr>#9420.00 MTS Contracting</vt:lpstr>
      <vt:lpstr>#9420.00 MTS Contracting (2)</vt:lpstr>
      <vt:lpstr>#9420.00 Samuels Group (2)</vt:lpstr>
      <vt:lpstr>#9420.00 OPN Architects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2025-02-03T14:02:18Z</cp:lastPrinted>
  <dcterms:created xsi:type="dcterms:W3CDTF">2015-06-05T18:17:20Z</dcterms:created>
  <dcterms:modified xsi:type="dcterms:W3CDTF">2025-02-03T14:16:36Z</dcterms:modified>
</cp:coreProperties>
</file>